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0" i="1" l="1"/>
  <c r="F100" i="1"/>
  <c r="E100" i="1" s="1"/>
  <c r="D100" i="1"/>
  <c r="C100" i="1" s="1"/>
  <c r="G98" i="1"/>
  <c r="E98" i="1"/>
  <c r="C98" i="1"/>
  <c r="G96" i="1"/>
  <c r="E96" i="1"/>
  <c r="C96" i="1"/>
  <c r="G94" i="1"/>
  <c r="E94" i="1"/>
  <c r="C94" i="1"/>
  <c r="G91" i="1"/>
  <c r="E91" i="1"/>
  <c r="C91" i="1"/>
  <c r="G88" i="1"/>
  <c r="G100" i="1" s="1"/>
  <c r="E88" i="1"/>
  <c r="C88" i="1"/>
  <c r="G79" i="1"/>
  <c r="E76" i="1"/>
  <c r="C76" i="1"/>
  <c r="H74" i="1"/>
  <c r="E72" i="1"/>
  <c r="C72" i="1"/>
  <c r="E49" i="1"/>
  <c r="C49" i="1"/>
  <c r="E36" i="1"/>
  <c r="C36" i="1"/>
  <c r="E33" i="1"/>
  <c r="C33" i="1"/>
  <c r="E29" i="1"/>
  <c r="C29" i="1"/>
  <c r="E27" i="1"/>
  <c r="C27" i="1"/>
  <c r="AA25" i="1"/>
  <c r="Z25" i="1"/>
  <c r="Y25" i="1"/>
  <c r="X25" i="1"/>
  <c r="W25" i="1"/>
  <c r="V25" i="1"/>
  <c r="U25" i="1"/>
  <c r="T25" i="1"/>
  <c r="S25" i="1"/>
  <c r="Q25" i="1"/>
  <c r="P25" i="1"/>
  <c r="O25" i="1"/>
  <c r="N25" i="1"/>
  <c r="M25" i="1"/>
  <c r="L25" i="1"/>
  <c r="F24" i="1"/>
  <c r="F74" i="1" s="1"/>
  <c r="E24" i="1"/>
  <c r="D24" i="1"/>
  <c r="D74" i="1" s="1"/>
  <c r="C24" i="1"/>
  <c r="R23" i="1"/>
  <c r="R21" i="1"/>
  <c r="R25" i="1" s="1"/>
  <c r="D79" i="1" l="1"/>
  <c r="C79" i="1" s="1"/>
  <c r="C74" i="1"/>
  <c r="F79" i="1"/>
  <c r="E79" i="1" s="1"/>
  <c r="E74" i="1"/>
  <c r="E102" i="1"/>
</calcChain>
</file>

<file path=xl/sharedStrings.xml><?xml version="1.0" encoding="utf-8"?>
<sst xmlns="http://schemas.openxmlformats.org/spreadsheetml/2006/main" count="256" uniqueCount="171">
  <si>
    <t>ПРИЛОЖЕНИЕ №5</t>
  </si>
  <si>
    <t>к Договору управления многоквартирного</t>
  </si>
  <si>
    <t xml:space="preserve">дома ул.Солнечная 29 </t>
  </si>
  <si>
    <t xml:space="preserve">                                                                  </t>
  </si>
  <si>
    <t>Отчет</t>
  </si>
  <si>
    <t xml:space="preserve">             Отчет </t>
  </si>
  <si>
    <t xml:space="preserve">                                                управляющей организации</t>
  </si>
  <si>
    <t>управляющей организации</t>
  </si>
  <si>
    <t xml:space="preserve">                                  ООО "Управляющая компания "Да Винчи"</t>
  </si>
  <si>
    <t xml:space="preserve">                                  </t>
  </si>
  <si>
    <t>ООО "Управляющая компания "Да Винчи"</t>
  </si>
  <si>
    <t xml:space="preserve">                           о деятельности за отчетный период с 15.06.2019г. по 31.12.2019г.</t>
  </si>
  <si>
    <t xml:space="preserve">                           </t>
  </si>
  <si>
    <t>о деятельности за отчетный период с 15.06.2019г. по 31.12.2019г.</t>
  </si>
  <si>
    <t xml:space="preserve">                     по многоквартирному дому, расположенному по адресу:  ул.Солнечная 29</t>
  </si>
  <si>
    <t xml:space="preserve">                     по многоквартирному дому, расположенному по адресу:  Солнечная 29</t>
  </si>
  <si>
    <t xml:space="preserve"> по многоквартирному дому, расположенному по адресу:  ул.Солнечная 29</t>
  </si>
  <si>
    <t xml:space="preserve">          Отчет по затратам на  содержанию и текущий ремонт общего имущества  многоквартирного  дома за 2019г.</t>
  </si>
  <si>
    <t>Отчет по затратам на  содержанию и текущий ремонт общего имущества  многоквартирного  дома за 2019г.</t>
  </si>
  <si>
    <t xml:space="preserve">Общая  площадь </t>
  </si>
  <si>
    <t>помещений, всего кв.м</t>
  </si>
  <si>
    <t xml:space="preserve">Текущее </t>
  </si>
  <si>
    <t>ГВ</t>
  </si>
  <si>
    <t>Отведение</t>
  </si>
  <si>
    <t>ХВ</t>
  </si>
  <si>
    <t>Э/эн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</si>
  <si>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</si>
  <si>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</si>
  <si>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</si>
  <si>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</si>
  <si>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</si>
  <si>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на СОИ</t>
  </si>
  <si>
    <t>сточных вод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</si>
  <si>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</si>
  <si>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</si>
  <si>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</si>
  <si>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</si>
  <si>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</si>
  <si>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</si>
  <si>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антенна</t>
  </si>
  <si>
    <t>тко</t>
  </si>
  <si>
    <t>домофон</t>
  </si>
  <si>
    <t>очист.систем</t>
  </si>
  <si>
    <t>жилых помещений</t>
  </si>
  <si>
    <t xml:space="preserve"> </t>
  </si>
  <si>
    <t>(теплоносит)</t>
  </si>
  <si>
    <t>(подогрев)</t>
  </si>
  <si>
    <t>Всего,</t>
  </si>
  <si>
    <t>(теплон.)</t>
  </si>
  <si>
    <t>нежилых помещений</t>
  </si>
  <si>
    <t>руб.</t>
  </si>
  <si>
    <t>руб</t>
  </si>
  <si>
    <t>Количество этажей, шт</t>
  </si>
  <si>
    <t>I</t>
  </si>
  <si>
    <t>Остаток д/ср-в на 15.06.2019г</t>
  </si>
  <si>
    <t>Количество подъездов, шт</t>
  </si>
  <si>
    <t>Перечень видов</t>
  </si>
  <si>
    <t>Периодичность выполнения работ,</t>
  </si>
  <si>
    <t xml:space="preserve">Сумма </t>
  </si>
  <si>
    <t xml:space="preserve">Тариф на </t>
  </si>
  <si>
    <t>работ и услуг</t>
  </si>
  <si>
    <t>оказания услуг</t>
  </si>
  <si>
    <t>затрат</t>
  </si>
  <si>
    <t xml:space="preserve"> 1м2 площади </t>
  </si>
  <si>
    <t xml:space="preserve"> 1 м2 площади </t>
  </si>
  <si>
    <t>Начислено  с 15.06.19 по 31.12.19</t>
  </si>
  <si>
    <t>помещений,</t>
  </si>
  <si>
    <t>Оплачено  с 15.06.19 по 31.12.19</t>
  </si>
  <si>
    <t>1. Техническое обслуживание внутридомовых инженерных сетей и обслуживание системы электроснабжения многоквартирного дома</t>
  </si>
  <si>
    <t>(Перечень согласно ПП РФ № 290 от 03.04.2013г., минимальная периодичность в соответствии с законодательством РФ)</t>
  </si>
  <si>
    <t>Проведение технических осмотров, мелкого профилактического и экстренного  ремонта , устранение незначительных неисправностей в системах отопления, водоснабжения, водоотведения, электроснабжения, а также: ремонт, регулеровка, наладка и  испытание систем центрального отопления; промывка опрессовка, консервация  и расконсервация системы центрального отопления; контроль параметров теплоносителя и воды; укрепление трубопроводов, мелкий ремонт изоляции, проверка исправности канализационных вытяжек и устранение причин при обнаружении их неисправности и т.д</t>
  </si>
  <si>
    <t>Задолженность на 31.12.2019г.</t>
  </si>
  <si>
    <t>2. Техническое обслуживание  конструктивных элементов многоквартирного дома</t>
  </si>
  <si>
    <t>Выполнено работ (оказано услуг)</t>
  </si>
  <si>
    <t>Проведение технических осмотров, мелкого  и экстренного  ремонта , устранение незначительных неисправностей в конструктивных элементах здания, смена и восстановление разбитых стекол, ремонт и укрепление окон и дверей, очистка кровли и козырьков над подъездами от мусора, наледи, снежных навесов;  очистка подвальных помещений от мусора; закрытие на замки подвальных дверей, открытие и закрытие утеплителем вентиляционных шахт, ревизия ливневой канализации с прочисткой, мелким ремонтом и т.д.</t>
  </si>
  <si>
    <t>3. Аварийно-</t>
  </si>
  <si>
    <t>Круглосуточно на системах водоснабжения,</t>
  </si>
  <si>
    <t>Собственик</t>
  </si>
  <si>
    <t xml:space="preserve"> Управляющая организация</t>
  </si>
  <si>
    <t>диспетчерское</t>
  </si>
  <si>
    <t xml:space="preserve">водоотведения, теплоснабжения и </t>
  </si>
  <si>
    <t>кв №17</t>
  </si>
  <si>
    <t xml:space="preserve"> ООО "УК"Да Винчи"</t>
  </si>
  <si>
    <t>обслуживание</t>
  </si>
  <si>
    <t>электроснабжения</t>
  </si>
  <si>
    <r>
      <t>________________________/</t>
    </r>
    <r>
      <rPr>
        <b/>
        <sz val="12"/>
        <color theme="1"/>
        <rFont val="Times New Roman"/>
        <family val="1"/>
        <charset val="204"/>
      </rPr>
      <t>Лесникова Елена Владимировна</t>
    </r>
  </si>
  <si>
    <r>
      <t>Директор _______________________/</t>
    </r>
    <r>
      <rPr>
        <b/>
        <sz val="12"/>
        <color theme="1"/>
        <rFont val="Times New Roman"/>
        <family val="1"/>
        <charset val="204"/>
      </rPr>
      <t>А.А.Юдаков</t>
    </r>
    <r>
      <rPr>
        <sz val="12"/>
        <color theme="1"/>
        <rFont val="Times New Roman"/>
        <family val="1"/>
        <charset val="204"/>
      </rPr>
      <t>/</t>
    </r>
  </si>
  <si>
    <t>4. Обслуживание</t>
  </si>
  <si>
    <t>Ежемесячно</t>
  </si>
  <si>
    <t>(подпись/Ф.И.О.)</t>
  </si>
  <si>
    <t>М.П</t>
  </si>
  <si>
    <t>общедомовых приборов</t>
  </si>
  <si>
    <t>учета</t>
  </si>
  <si>
    <t>5.  Санитарные работы  по содержанию помещений общего пользования</t>
  </si>
  <si>
    <t>Влажное подметание лестничных</t>
  </si>
  <si>
    <t xml:space="preserve"> 3этажа - 5раз в неделю</t>
  </si>
  <si>
    <t xml:space="preserve">площадок и маршей </t>
  </si>
  <si>
    <t>Мытье лестничных площадок и маршей</t>
  </si>
  <si>
    <t>4 раза в месяц</t>
  </si>
  <si>
    <t>Влажная протирка подоконников,</t>
  </si>
  <si>
    <t>поручней перил,почтовых ящиков, эл/шкафов</t>
  </si>
  <si>
    <t xml:space="preserve">Мытье окон с внутренней стороны </t>
  </si>
  <si>
    <t>помещения МОП</t>
  </si>
  <si>
    <t>2 раза в год</t>
  </si>
  <si>
    <t>мытье окон с наружней стороны с привлечением альпенистов</t>
  </si>
  <si>
    <t>Комплекс работ по уборке подъезда</t>
  </si>
  <si>
    <t>( влажная протирка стен, дверей, плафонов,</t>
  </si>
  <si>
    <t>обметание пыли с потолков)</t>
  </si>
  <si>
    <t>4 раз в год</t>
  </si>
  <si>
    <t xml:space="preserve">6. Уборка земельного участка входящего в состав общего имущества дома  </t>
  </si>
  <si>
    <t>6.1. Уборка придомовой</t>
  </si>
  <si>
    <t>территории в зимний период</t>
  </si>
  <si>
    <t xml:space="preserve">Подметание, сдвижка снега </t>
  </si>
  <si>
    <t>6 раз в неделю</t>
  </si>
  <si>
    <t>Очистка от наледи, льда входы в подъезд, тротуары</t>
  </si>
  <si>
    <t>по мере необходимости</t>
  </si>
  <si>
    <t>Очистка от снега и наледи входов в подвал</t>
  </si>
  <si>
    <t>Посыпка территории песком в дни гололеда</t>
  </si>
  <si>
    <t>Протирка указателей</t>
  </si>
  <si>
    <t>1 раз в месяц</t>
  </si>
  <si>
    <t>Очистка урн от мусора</t>
  </si>
  <si>
    <t>Уборка контейнерной площадки от мусора, снега</t>
  </si>
  <si>
    <t>наледи</t>
  </si>
  <si>
    <t>6.2. Уборка придомовой</t>
  </si>
  <si>
    <t>территории в летний период</t>
  </si>
  <si>
    <t>Подметание и уборка</t>
  </si>
  <si>
    <t>придомовой территории</t>
  </si>
  <si>
    <t xml:space="preserve">Уборка мусора с газонов </t>
  </si>
  <si>
    <t>Уборка газонов от листьев, сучьев</t>
  </si>
  <si>
    <t>1 раз в  неделю</t>
  </si>
  <si>
    <t>Стрижка (выкашивание) газонов</t>
  </si>
  <si>
    <t>Полив газонов, зеленых насаждений</t>
  </si>
  <si>
    <t>3 раза в  неделю</t>
  </si>
  <si>
    <t>1 раз в  месяц</t>
  </si>
  <si>
    <t>Уборка входов в подвал</t>
  </si>
  <si>
    <t>1 раз в неделю</t>
  </si>
  <si>
    <t>Уборка контейнерной площадки от мусора</t>
  </si>
  <si>
    <t xml:space="preserve">7. Дератизация, </t>
  </si>
  <si>
    <t>Дератизация - 1 раз в квартал</t>
  </si>
  <si>
    <t xml:space="preserve">    дезинсекция</t>
  </si>
  <si>
    <t xml:space="preserve">Дезинсекция - по заявке </t>
  </si>
  <si>
    <t>Итого содержание общего</t>
  </si>
  <si>
    <t xml:space="preserve">  имущества дома</t>
  </si>
  <si>
    <t xml:space="preserve">8. Услуги и работы по управлению </t>
  </si>
  <si>
    <t>многоквартирным домом</t>
  </si>
  <si>
    <t xml:space="preserve">Всего стоимость работ и услуг </t>
  </si>
  <si>
    <t xml:space="preserve"> по управлению и содержанию дома</t>
  </si>
  <si>
    <t xml:space="preserve">                                                     Дополнительные работы и услуги :</t>
  </si>
  <si>
    <t>Стоимость</t>
  </si>
  <si>
    <t>Цена работ,</t>
  </si>
  <si>
    <t>работ,услуг</t>
  </si>
  <si>
    <t xml:space="preserve">услуг в месяц  </t>
  </si>
  <si>
    <t xml:space="preserve"> в год,</t>
  </si>
  <si>
    <t xml:space="preserve">на 1кв.м площади </t>
  </si>
  <si>
    <t>в месяц,</t>
  </si>
  <si>
    <t>1. Механизированная уборка придомовой</t>
  </si>
  <si>
    <t>В зимний период</t>
  </si>
  <si>
    <t>территории с вывозом снега на отвал</t>
  </si>
  <si>
    <t>2. Услуги охранного предприятия</t>
  </si>
  <si>
    <t>Круглосуточно</t>
  </si>
  <si>
    <t>3. Техническое обслуживание шлагбаумов,</t>
  </si>
  <si>
    <t>калиток, видеонаблюдения</t>
  </si>
  <si>
    <t>4.  Обслуживание фонтана</t>
  </si>
  <si>
    <t>Период: Май - Сентябрь</t>
  </si>
  <si>
    <t>5. Обслуживание газонов и зеленых</t>
  </si>
  <si>
    <t xml:space="preserve">    насаждений</t>
  </si>
  <si>
    <t xml:space="preserve">Всего стоимость </t>
  </si>
  <si>
    <t>дополнительных работ (услуг)</t>
  </si>
  <si>
    <t>Управляющая организация</t>
  </si>
  <si>
    <t>ООО "УК"Да Винчи"</t>
  </si>
  <si>
    <r>
      <t>_____________________/</t>
    </r>
    <r>
      <rPr>
        <b/>
        <sz val="12"/>
        <color theme="1"/>
        <rFont val="Times New Roman"/>
        <family val="1"/>
        <charset val="204"/>
      </rPr>
      <t>Лесникова Елена Владимировна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</si>
</sst>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7" fillId="0" borderId="0" xfId="0" applyFont="1"/>
    <xf numFmtId="0" fontId="8" fillId="0" borderId="1" xfId="0" applyFont="1" applyBorder="1" applyAlignment="1">
      <alignment horizontal="left" wrapText="1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164" fontId="7" fillId="0" borderId="7" xfId="0" applyNumberFormat="1" applyFont="1" applyBorder="1"/>
    <xf numFmtId="0" fontId="7" fillId="0" borderId="8" xfId="0" applyFont="1" applyBorder="1"/>
    <xf numFmtId="0" fontId="7" fillId="0" borderId="9" xfId="0" applyFont="1" applyBorder="1"/>
    <xf numFmtId="0" fontId="3" fillId="0" borderId="10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7" fillId="0" borderId="15" xfId="0" applyFont="1" applyBorder="1"/>
    <xf numFmtId="164" fontId="7" fillId="0" borderId="16" xfId="0" applyNumberFormat="1" applyFont="1" applyBorder="1"/>
    <xf numFmtId="0" fontId="7" fillId="0" borderId="17" xfId="0" applyFont="1" applyBorder="1"/>
    <xf numFmtId="0" fontId="7" fillId="0" borderId="18" xfId="0" applyFont="1" applyBorder="1"/>
    <xf numFmtId="0" fontId="3" fillId="0" borderId="19" xfId="0" applyFont="1" applyBorder="1"/>
    <xf numFmtId="0" fontId="5" fillId="0" borderId="20" xfId="0" applyFont="1" applyBorder="1"/>
    <xf numFmtId="0" fontId="5" fillId="0" borderId="20" xfId="0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7" fillId="0" borderId="21" xfId="0" applyFont="1" applyBorder="1"/>
    <xf numFmtId="0" fontId="5" fillId="0" borderId="22" xfId="0" applyFont="1" applyBorder="1" applyAlignment="1">
      <alignment horizontal="center"/>
    </xf>
    <xf numFmtId="0" fontId="3" fillId="0" borderId="1" xfId="0" applyFont="1" applyBorder="1"/>
    <xf numFmtId="0" fontId="3" fillId="0" borderId="22" xfId="0" applyFont="1" applyBorder="1"/>
    <xf numFmtId="0" fontId="3" fillId="0" borderId="23" xfId="0" applyFont="1" applyBorder="1"/>
    <xf numFmtId="0" fontId="7" fillId="0" borderId="16" xfId="0" applyFont="1" applyBorder="1"/>
    <xf numFmtId="0" fontId="7" fillId="0" borderId="0" xfId="0" applyFont="1" applyBorder="1"/>
    <xf numFmtId="0" fontId="7" fillId="0" borderId="24" xfId="0" applyFont="1" applyBorder="1"/>
    <xf numFmtId="0" fontId="3" fillId="0" borderId="25" xfId="0" applyFont="1" applyBorder="1"/>
    <xf numFmtId="0" fontId="5" fillId="0" borderId="22" xfId="0" applyFont="1" applyBorder="1"/>
    <xf numFmtId="0" fontId="5" fillId="0" borderId="26" xfId="0" applyFont="1" applyFill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/>
    <xf numFmtId="0" fontId="6" fillId="0" borderId="31" xfId="0" applyFont="1" applyBorder="1" applyAlignment="1">
      <alignment horizontal="right"/>
    </xf>
    <xf numFmtId="0" fontId="6" fillId="0" borderId="27" xfId="0" applyFont="1" applyBorder="1"/>
    <xf numFmtId="2" fontId="6" fillId="0" borderId="32" xfId="0" applyNumberFormat="1" applyFont="1" applyBorder="1"/>
    <xf numFmtId="0" fontId="5" fillId="0" borderId="32" xfId="0" applyFont="1" applyBorder="1"/>
    <xf numFmtId="2" fontId="5" fillId="0" borderId="32" xfId="0" applyNumberFormat="1" applyFont="1" applyBorder="1"/>
    <xf numFmtId="0" fontId="5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7" fillId="0" borderId="36" xfId="0" applyFont="1" applyBorder="1"/>
    <xf numFmtId="0" fontId="5" fillId="0" borderId="27" xfId="0" applyFont="1" applyBorder="1"/>
    <xf numFmtId="0" fontId="5" fillId="0" borderId="37" xfId="0" applyFont="1" applyBorder="1" applyAlignment="1">
      <alignment horizontal="center"/>
    </xf>
    <xf numFmtId="2" fontId="5" fillId="0" borderId="37" xfId="0" applyNumberFormat="1" applyFont="1" applyBorder="1"/>
    <xf numFmtId="0" fontId="3" fillId="0" borderId="37" xfId="0" applyFont="1" applyBorder="1"/>
    <xf numFmtId="0" fontId="3" fillId="0" borderId="38" xfId="0" applyFont="1" applyBorder="1"/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39" xfId="0" applyFont="1" applyBorder="1"/>
    <xf numFmtId="2" fontId="5" fillId="0" borderId="28" xfId="0" applyNumberFormat="1" applyFont="1" applyBorder="1"/>
    <xf numFmtId="0" fontId="7" fillId="0" borderId="1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5" fillId="0" borderId="37" xfId="0" applyNumberFormat="1" applyFont="1" applyFill="1" applyBorder="1"/>
    <xf numFmtId="2" fontId="5" fillId="0" borderId="38" xfId="0" applyNumberFormat="1" applyFont="1" applyFill="1" applyBorder="1"/>
    <xf numFmtId="0" fontId="7" fillId="0" borderId="19" xfId="0" applyFont="1" applyBorder="1"/>
    <xf numFmtId="0" fontId="3" fillId="0" borderId="38" xfId="0" applyFont="1" applyBorder="1" applyAlignment="1">
      <alignment horizontal="center" vertical="center"/>
    </xf>
    <xf numFmtId="0" fontId="7" fillId="0" borderId="25" xfId="0" applyFont="1" applyBorder="1"/>
    <xf numFmtId="0" fontId="7" fillId="0" borderId="4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9" xfId="2" applyFont="1" applyFill="1" applyBorder="1" applyAlignment="1">
      <alignment horizontal="left" vertical="center" wrapText="1"/>
    </xf>
    <xf numFmtId="0" fontId="11" fillId="2" borderId="19" xfId="2" applyFont="1" applyFill="1" applyBorder="1" applyAlignment="1">
      <alignment horizontal="center" vertical="top" wrapText="1"/>
    </xf>
    <xf numFmtId="164" fontId="10" fillId="0" borderId="2" xfId="2" applyNumberFormat="1" applyFont="1" applyFill="1" applyBorder="1" applyAlignment="1">
      <alignment horizontal="center" vertical="center" wrapText="1"/>
    </xf>
    <xf numFmtId="2" fontId="10" fillId="0" borderId="41" xfId="2" applyNumberFormat="1" applyFont="1" applyFill="1" applyBorder="1" applyAlignment="1">
      <alignment horizontal="center" vertical="center" wrapText="1"/>
    </xf>
    <xf numFmtId="164" fontId="10" fillId="0" borderId="6" xfId="2" applyNumberFormat="1" applyFont="1" applyFill="1" applyBorder="1" applyAlignment="1">
      <alignment horizontal="center" vertical="center" wrapText="1"/>
    </xf>
    <xf numFmtId="2" fontId="10" fillId="0" borderId="42" xfId="2" applyNumberFormat="1" applyFont="1" applyFill="1" applyBorder="1" applyAlignment="1">
      <alignment horizontal="center" vertical="center" wrapText="1"/>
    </xf>
    <xf numFmtId="0" fontId="11" fillId="2" borderId="36" xfId="2" applyFont="1" applyFill="1" applyBorder="1" applyAlignment="1">
      <alignment horizontal="center" vertical="top" wrapText="1"/>
    </xf>
    <xf numFmtId="2" fontId="10" fillId="0" borderId="15" xfId="2" applyNumberFormat="1" applyFont="1" applyFill="1" applyBorder="1" applyAlignment="1">
      <alignment horizontal="center" vertical="center" wrapText="1"/>
    </xf>
    <xf numFmtId="2" fontId="10" fillId="0" borderId="43" xfId="2" applyNumberFormat="1" applyFont="1" applyFill="1" applyBorder="1" applyAlignment="1">
      <alignment horizontal="center" vertical="center" wrapText="1"/>
    </xf>
    <xf numFmtId="2" fontId="5" fillId="0" borderId="38" xfId="0" applyNumberFormat="1" applyFont="1" applyBorder="1"/>
    <xf numFmtId="0" fontId="11" fillId="2" borderId="44" xfId="2" applyFont="1" applyFill="1" applyBorder="1" applyAlignment="1">
      <alignment horizontal="left" vertical="center" wrapText="1"/>
    </xf>
    <xf numFmtId="0" fontId="12" fillId="0" borderId="44" xfId="0" applyFont="1" applyBorder="1" applyAlignment="1">
      <alignment vertical="center"/>
    </xf>
    <xf numFmtId="2" fontId="7" fillId="2" borderId="6" xfId="0" applyNumberFormat="1" applyFont="1" applyFill="1" applyBorder="1" applyAlignment="1">
      <alignment vertical="center"/>
    </xf>
    <xf numFmtId="2" fontId="13" fillId="2" borderId="35" xfId="2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left" vertical="center" wrapText="1"/>
    </xf>
    <xf numFmtId="2" fontId="14" fillId="0" borderId="37" xfId="0" applyNumberFormat="1" applyFont="1" applyBorder="1"/>
    <xf numFmtId="0" fontId="10" fillId="0" borderId="36" xfId="2" applyFont="1" applyFill="1" applyBorder="1" applyAlignment="1">
      <alignment horizontal="left" vertical="center" wrapText="1"/>
    </xf>
    <xf numFmtId="0" fontId="15" fillId="0" borderId="39" xfId="0" applyFont="1" applyBorder="1" applyAlignment="1">
      <alignment vertical="center"/>
    </xf>
    <xf numFmtId="164" fontId="10" fillId="0" borderId="27" xfId="2" applyNumberFormat="1" applyFont="1" applyFill="1" applyBorder="1" applyAlignment="1">
      <alignment horizontal="center" vertical="center" wrapText="1"/>
    </xf>
    <xf numFmtId="2" fontId="10" fillId="0" borderId="38" xfId="2" applyNumberFormat="1" applyFont="1" applyFill="1" applyBorder="1" applyAlignment="1">
      <alignment horizontal="center" vertical="center" wrapText="1"/>
    </xf>
    <xf numFmtId="164" fontId="10" fillId="0" borderId="15" xfId="2" applyNumberFormat="1" applyFont="1" applyFill="1" applyBorder="1" applyAlignment="1">
      <alignment horizontal="center" vertical="center" wrapText="1"/>
    </xf>
    <xf numFmtId="0" fontId="5" fillId="0" borderId="45" xfId="0" applyFont="1" applyBorder="1"/>
    <xf numFmtId="0" fontId="5" fillId="0" borderId="46" xfId="0" applyFont="1" applyBorder="1"/>
    <xf numFmtId="2" fontId="7" fillId="0" borderId="47" xfId="0" applyNumberFormat="1" applyFont="1" applyBorder="1" applyAlignment="1">
      <alignment horizontal="right"/>
    </xf>
    <xf numFmtId="2" fontId="5" fillId="0" borderId="47" xfId="0" applyNumberFormat="1" applyFont="1" applyBorder="1"/>
    <xf numFmtId="2" fontId="5" fillId="0" borderId="48" xfId="0" applyNumberFormat="1" applyFont="1" applyBorder="1"/>
    <xf numFmtId="0" fontId="3" fillId="0" borderId="47" xfId="0" applyFont="1" applyBorder="1"/>
    <xf numFmtId="0" fontId="3" fillId="0" borderId="49" xfId="0" applyFont="1" applyBorder="1"/>
    <xf numFmtId="2" fontId="15" fillId="0" borderId="27" xfId="0" applyNumberFormat="1" applyFont="1" applyBorder="1" applyAlignment="1">
      <alignment horizontal="center" vertical="center"/>
    </xf>
    <xf numFmtId="2" fontId="16" fillId="0" borderId="15" xfId="2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2" fontId="5" fillId="0" borderId="0" xfId="0" applyNumberFormat="1" applyFont="1" applyBorder="1"/>
    <xf numFmtId="2" fontId="14" fillId="0" borderId="0" xfId="0" applyNumberFormat="1" applyFont="1" applyBorder="1"/>
    <xf numFmtId="0" fontId="17" fillId="0" borderId="36" xfId="0" applyFont="1" applyBorder="1"/>
    <xf numFmtId="0" fontId="7" fillId="0" borderId="36" xfId="0" applyFont="1" applyBorder="1" applyAlignment="1">
      <alignment horizontal="center"/>
    </xf>
    <xf numFmtId="2" fontId="17" fillId="0" borderId="43" xfId="0" applyNumberFormat="1" applyFont="1" applyBorder="1" applyAlignment="1">
      <alignment horizontal="center"/>
    </xf>
    <xf numFmtId="164" fontId="17" fillId="0" borderId="15" xfId="0" applyNumberFormat="1" applyFont="1" applyBorder="1" applyAlignment="1">
      <alignment horizontal="center"/>
    </xf>
    <xf numFmtId="2" fontId="17" fillId="0" borderId="18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left"/>
    </xf>
    <xf numFmtId="0" fontId="17" fillId="0" borderId="19" xfId="0" applyFont="1" applyBorder="1"/>
    <xf numFmtId="0" fontId="17" fillId="0" borderId="19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8" fillId="0" borderId="0" xfId="0" applyFont="1" applyAlignment="1"/>
    <xf numFmtId="0" fontId="19" fillId="0" borderId="0" xfId="0" applyFont="1"/>
    <xf numFmtId="0" fontId="19" fillId="0" borderId="0" xfId="0" applyFont="1" applyAlignment="1"/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5" fillId="2" borderId="0" xfId="0" applyFont="1" applyFill="1" applyBorder="1"/>
    <xf numFmtId="0" fontId="17" fillId="0" borderId="44" xfId="0" applyFont="1" applyBorder="1"/>
    <xf numFmtId="0" fontId="7" fillId="0" borderId="44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2" fontId="6" fillId="0" borderId="0" xfId="0" applyNumberFormat="1" applyFont="1" applyBorder="1"/>
    <xf numFmtId="0" fontId="10" fillId="0" borderId="39" xfId="2" applyFont="1" applyFill="1" applyBorder="1" applyAlignment="1">
      <alignment horizontal="left" vertical="center" wrapText="1"/>
    </xf>
    <xf numFmtId="164" fontId="10" fillId="0" borderId="27" xfId="2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/>
    </xf>
    <xf numFmtId="164" fontId="17" fillId="0" borderId="27" xfId="0" applyNumberFormat="1" applyFont="1" applyBorder="1" applyAlignment="1">
      <alignment horizontal="center"/>
    </xf>
    <xf numFmtId="2" fontId="17" fillId="0" borderId="30" xfId="0" applyNumberFormat="1" applyFont="1" applyBorder="1" applyAlignment="1">
      <alignment horizontal="center"/>
    </xf>
    <xf numFmtId="0" fontId="7" fillId="0" borderId="50" xfId="0" applyFont="1" applyBorder="1"/>
    <xf numFmtId="0" fontId="3" fillId="0" borderId="36" xfId="0" applyFont="1" applyBorder="1" applyAlignment="1">
      <alignment horizontal="center"/>
    </xf>
    <xf numFmtId="164" fontId="7" fillId="0" borderId="19" xfId="0" applyNumberFormat="1" applyFont="1" applyBorder="1" applyAlignment="1">
      <alignment horizontal="center"/>
    </xf>
    <xf numFmtId="2" fontId="7" fillId="0" borderId="42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0" fontId="7" fillId="0" borderId="51" xfId="0" applyFont="1" applyBorder="1"/>
    <xf numFmtId="0" fontId="3" fillId="0" borderId="44" xfId="0" applyFont="1" applyBorder="1" applyAlignment="1">
      <alignment horizontal="center"/>
    </xf>
    <xf numFmtId="0" fontId="3" fillId="0" borderId="36" xfId="0" applyFont="1" applyBorder="1"/>
    <xf numFmtId="0" fontId="3" fillId="0" borderId="44" xfId="0" applyFont="1" applyBorder="1"/>
    <xf numFmtId="0" fontId="3" fillId="0" borderId="19" xfId="0" applyFont="1" applyBorder="1" applyAlignment="1">
      <alignment horizontal="center"/>
    </xf>
    <xf numFmtId="0" fontId="3" fillId="0" borderId="0" xfId="0" applyFont="1" applyBorder="1"/>
    <xf numFmtId="164" fontId="7" fillId="0" borderId="36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0" fontId="7" fillId="0" borderId="44" xfId="0" applyFont="1" applyBorder="1"/>
    <xf numFmtId="0" fontId="7" fillId="0" borderId="3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39" xfId="0" applyFont="1" applyBorder="1" applyAlignment="1">
      <alignment horizontal="left"/>
    </xf>
    <xf numFmtId="0" fontId="7" fillId="0" borderId="39" xfId="0" applyFont="1" applyBorder="1" applyAlignment="1">
      <alignment horizontal="center"/>
    </xf>
    <xf numFmtId="0" fontId="7" fillId="0" borderId="39" xfId="0" applyFont="1" applyBorder="1"/>
    <xf numFmtId="0" fontId="7" fillId="0" borderId="36" xfId="0" applyFont="1" applyBorder="1" applyAlignment="1">
      <alignment horizontal="left"/>
    </xf>
    <xf numFmtId="0" fontId="20" fillId="0" borderId="44" xfId="0" applyFont="1" applyBorder="1"/>
    <xf numFmtId="0" fontId="20" fillId="0" borderId="44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39" xfId="0" applyFont="1" applyBorder="1" applyAlignment="1">
      <alignment horizontal="left"/>
    </xf>
    <xf numFmtId="0" fontId="20" fillId="0" borderId="39" xfId="0" applyFont="1" applyBorder="1" applyAlignment="1">
      <alignment horizontal="center"/>
    </xf>
    <xf numFmtId="0" fontId="20" fillId="0" borderId="19" xfId="0" applyFont="1" applyBorder="1" applyAlignment="1">
      <alignment horizontal="left"/>
    </xf>
    <xf numFmtId="0" fontId="20" fillId="0" borderId="52" xfId="0" applyFont="1" applyBorder="1" applyAlignment="1">
      <alignment horizontal="left"/>
    </xf>
    <xf numFmtId="0" fontId="20" fillId="0" borderId="36" xfId="0" applyFont="1" applyBorder="1" applyAlignment="1">
      <alignment horizontal="center"/>
    </xf>
    <xf numFmtId="0" fontId="21" fillId="0" borderId="36" xfId="0" applyFont="1" applyBorder="1"/>
    <xf numFmtId="2" fontId="17" fillId="0" borderId="15" xfId="0" applyNumberFormat="1" applyFont="1" applyBorder="1" applyAlignment="1">
      <alignment horizontal="center"/>
    </xf>
    <xf numFmtId="0" fontId="21" fillId="0" borderId="44" xfId="0" applyFont="1" applyBorder="1"/>
    <xf numFmtId="164" fontId="17" fillId="0" borderId="6" xfId="0" applyNumberFormat="1" applyFont="1" applyBorder="1" applyAlignment="1">
      <alignment horizontal="center"/>
    </xf>
    <xf numFmtId="2" fontId="20" fillId="0" borderId="35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0" fontId="20" fillId="0" borderId="36" xfId="0" applyFont="1" applyBorder="1"/>
    <xf numFmtId="0" fontId="17" fillId="0" borderId="25" xfId="0" applyFont="1" applyBorder="1"/>
    <xf numFmtId="0" fontId="20" fillId="0" borderId="25" xfId="0" applyFont="1" applyBorder="1"/>
    <xf numFmtId="0" fontId="20" fillId="0" borderId="53" xfId="0" applyFont="1" applyBorder="1" applyAlignment="1">
      <alignment horizontal="center"/>
    </xf>
    <xf numFmtId="0" fontId="17" fillId="0" borderId="40" xfId="0" applyFont="1" applyBorder="1"/>
    <xf numFmtId="0" fontId="20" fillId="0" borderId="23" xfId="0" applyFont="1" applyBorder="1" applyAlignment="1">
      <alignment horizontal="center"/>
    </xf>
    <xf numFmtId="0" fontId="17" fillId="0" borderId="0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0" fillId="0" borderId="19" xfId="0" applyFont="1" applyBorder="1"/>
    <xf numFmtId="0" fontId="20" fillId="0" borderId="6" xfId="0" applyFont="1" applyBorder="1"/>
    <xf numFmtId="0" fontId="20" fillId="0" borderId="25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0" fillId="0" borderId="20" xfId="0" applyFont="1" applyBorder="1" applyAlignment="1">
      <alignment horizontal="left"/>
    </xf>
    <xf numFmtId="2" fontId="20" fillId="0" borderId="42" xfId="0" applyNumberFormat="1" applyFont="1" applyBorder="1" applyAlignment="1">
      <alignment horizontal="center"/>
    </xf>
    <xf numFmtId="2" fontId="20" fillId="0" borderId="24" xfId="0" applyNumberFormat="1" applyFont="1" applyBorder="1" applyAlignment="1">
      <alignment horizontal="center"/>
    </xf>
    <xf numFmtId="43" fontId="10" fillId="0" borderId="6" xfId="1" applyFont="1" applyFill="1" applyBorder="1" applyAlignment="1">
      <alignment horizontal="center" vertical="center" wrapText="1"/>
    </xf>
    <xf numFmtId="2" fontId="17" fillId="0" borderId="4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0" fontId="17" fillId="0" borderId="43" xfId="0" applyFont="1" applyBorder="1" applyAlignment="1">
      <alignment horizontal="center"/>
    </xf>
    <xf numFmtId="0" fontId="20" fillId="0" borderId="22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17" fillId="0" borderId="15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2" fontId="20" fillId="0" borderId="0" xfId="0" applyNumberFormat="1" applyFont="1" applyBorder="1" applyAlignment="1">
      <alignment horizontal="center"/>
    </xf>
    <xf numFmtId="2" fontId="0" fillId="0" borderId="0" xfId="0" applyNumberFormat="1"/>
    <xf numFmtId="0" fontId="6" fillId="0" borderId="0" xfId="0" applyFont="1" applyFill="1" applyBorder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"/>
  <sheetViews>
    <sheetView tabSelected="1" workbookViewId="0">
      <selection sqref="A1:XFD1048576"/>
    </sheetView>
  </sheetViews>
  <sheetFormatPr defaultRowHeight="15" x14ac:dyDescent="0.25"/>
  <cols>
    <col min="1" max="1" width="46.5703125" customWidth="1"/>
    <col min="2" max="2" width="43.42578125" customWidth="1"/>
    <col min="3" max="4" width="14.28515625" customWidth="1"/>
    <col min="5" max="5" width="16.28515625" customWidth="1"/>
    <col min="6" max="6" width="12.85546875" customWidth="1"/>
    <col min="7" max="7" width="10.5703125" customWidth="1"/>
    <col min="8" max="8" width="14.7109375" customWidth="1"/>
    <col min="10" max="10" width="8.85546875" customWidth="1"/>
    <col min="11" max="11" width="32.140625" customWidth="1"/>
    <col min="12" max="12" width="18.85546875" customWidth="1"/>
    <col min="13" max="13" width="12.5703125" customWidth="1"/>
    <col min="14" max="14" width="15.42578125" customWidth="1"/>
    <col min="15" max="15" width="15.85546875" customWidth="1"/>
    <col min="16" max="16" width="13.85546875" customWidth="1"/>
    <col min="17" max="17" width="13" customWidth="1"/>
    <col min="18" max="18" width="13.42578125" customWidth="1"/>
    <col min="19" max="19" width="12.5703125" customWidth="1"/>
    <col min="20" max="20" width="11.42578125" customWidth="1"/>
    <col min="21" max="21" width="11.140625" customWidth="1"/>
    <col min="22" max="22" width="11.7109375" customWidth="1"/>
    <col min="23" max="23" width="11.140625" customWidth="1"/>
    <col min="25" max="26" width="9.5703125" bestFit="1" customWidth="1"/>
    <col min="27" max="27" width="14.28515625" customWidth="1"/>
  </cols>
  <sheetData>
    <row r="1" spans="1:27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" customHeight="1" x14ac:dyDescent="0.3">
      <c r="A4" s="3" t="s">
        <v>3</v>
      </c>
      <c r="B4" s="4" t="s">
        <v>4</v>
      </c>
      <c r="C4" s="4"/>
      <c r="D4" s="3"/>
      <c r="E4" s="3"/>
      <c r="F4" s="5"/>
      <c r="G4" s="5"/>
      <c r="H4" s="5"/>
      <c r="I4" s="2"/>
      <c r="J4" s="2"/>
      <c r="K4" s="6" t="s">
        <v>5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15" customHeight="1" x14ac:dyDescent="0.3">
      <c r="A5" s="4" t="s">
        <v>6</v>
      </c>
      <c r="B5" s="4"/>
      <c r="C5" s="4"/>
      <c r="D5" s="4"/>
      <c r="E5" s="3"/>
      <c r="F5" s="5"/>
      <c r="G5" s="5"/>
      <c r="H5" s="5"/>
      <c r="I5" s="2"/>
      <c r="J5" s="2"/>
      <c r="K5" s="6" t="s">
        <v>7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5" customHeight="1" x14ac:dyDescent="0.3">
      <c r="A6" s="4" t="s">
        <v>8</v>
      </c>
      <c r="B6" s="4"/>
      <c r="C6" s="4"/>
      <c r="D6" s="4"/>
      <c r="E6" s="3"/>
      <c r="F6" s="5"/>
      <c r="G6" s="5"/>
      <c r="H6" s="5"/>
      <c r="I6" s="2"/>
      <c r="J6" s="7" t="s">
        <v>9</v>
      </c>
      <c r="K6" s="6" t="s">
        <v>10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15" customHeight="1" x14ac:dyDescent="0.3">
      <c r="A7" s="4" t="s">
        <v>11</v>
      </c>
      <c r="B7" s="4"/>
      <c r="C7" s="4"/>
      <c r="D7" s="4"/>
      <c r="E7" s="3"/>
      <c r="F7" s="2"/>
      <c r="G7" s="2"/>
      <c r="H7" s="2"/>
      <c r="I7" s="2"/>
      <c r="J7" s="7" t="s">
        <v>12</v>
      </c>
      <c r="K7" s="6" t="s">
        <v>13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15" customHeight="1" x14ac:dyDescent="0.3">
      <c r="A8" s="8" t="s">
        <v>14</v>
      </c>
      <c r="B8" s="8"/>
      <c r="C8" s="8"/>
      <c r="D8" s="8"/>
      <c r="E8" s="9"/>
      <c r="F8" s="2"/>
      <c r="G8" s="2"/>
      <c r="H8" s="2"/>
      <c r="I8" s="2"/>
      <c r="J8" s="7" t="s">
        <v>15</v>
      </c>
      <c r="K8" s="6" t="s">
        <v>16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15" customHeight="1" x14ac:dyDescent="0.25">
      <c r="A9" s="10" t="s">
        <v>17</v>
      </c>
      <c r="B9" s="10"/>
      <c r="C9" s="10"/>
      <c r="D9" s="10"/>
      <c r="E9" s="10"/>
      <c r="F9" s="2"/>
      <c r="G9" s="2"/>
      <c r="H9" s="2"/>
      <c r="I9" s="2"/>
      <c r="J9" s="11"/>
      <c r="K9" s="12" t="s">
        <v>18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17.25" customHeight="1" x14ac:dyDescent="0.25">
      <c r="A10" s="13"/>
      <c r="B10" s="13"/>
      <c r="C10" s="13"/>
      <c r="D10" s="13"/>
      <c r="E10" s="13"/>
      <c r="F10" s="2"/>
      <c r="G10" s="2"/>
      <c r="H10" s="2"/>
      <c r="I10" s="2"/>
      <c r="J10" s="2"/>
    </row>
    <row r="11" spans="1:27" ht="17.25" customHeight="1" x14ac:dyDescent="0.25">
      <c r="F11" s="14"/>
      <c r="G11" s="2"/>
      <c r="H11" s="2"/>
      <c r="I11" s="2"/>
      <c r="J11" s="2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  <c r="V11" s="15"/>
      <c r="W11" s="2"/>
      <c r="X11" s="2"/>
      <c r="Y11" s="2"/>
      <c r="Z11" s="2"/>
      <c r="AA11" s="2"/>
    </row>
    <row r="12" spans="1:27" ht="20.25" customHeight="1" thickBot="1" x14ac:dyDescent="0.35">
      <c r="A12" s="16"/>
      <c r="B12" s="16"/>
      <c r="C12" s="16"/>
      <c r="D12" s="16"/>
      <c r="E12" s="16"/>
      <c r="F12" s="2"/>
      <c r="G12" s="2"/>
      <c r="H12" s="2"/>
      <c r="I12" s="2"/>
      <c r="J12" s="2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5"/>
      <c r="V12" s="15"/>
      <c r="W12" s="2"/>
      <c r="X12" s="2"/>
      <c r="Y12" s="2"/>
      <c r="Z12" s="2"/>
      <c r="AA12" s="2"/>
    </row>
    <row r="13" spans="1:27" ht="15.75" thickBot="1" x14ac:dyDescent="0.3">
      <c r="A13" s="17" t="s">
        <v>19</v>
      </c>
      <c r="B13" s="18"/>
      <c r="C13" s="19"/>
      <c r="D13" s="19"/>
      <c r="E13" s="20"/>
      <c r="F13" s="2"/>
      <c r="G13" s="2"/>
      <c r="H13" s="2"/>
      <c r="I13" s="2"/>
      <c r="J13" s="2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2"/>
      <c r="X13" s="2"/>
      <c r="Y13" s="2"/>
      <c r="Z13" s="2"/>
      <c r="AA13" s="2"/>
    </row>
    <row r="14" spans="1:27" ht="16.5" thickBot="1" x14ac:dyDescent="0.3">
      <c r="A14" s="21" t="s">
        <v>20</v>
      </c>
      <c r="B14" s="22">
        <v>2250.3000000000002</v>
      </c>
      <c r="C14" s="23"/>
      <c r="D14" s="23"/>
      <c r="E14" s="24"/>
      <c r="F14" s="2"/>
      <c r="G14" s="2"/>
      <c r="H14" s="2"/>
      <c r="I14" s="2"/>
      <c r="J14" s="25"/>
      <c r="K14" s="26"/>
      <c r="L14" s="27" t="s">
        <v>21</v>
      </c>
      <c r="M14" s="28" t="s">
        <v>22</v>
      </c>
      <c r="N14" s="28" t="s">
        <v>22</v>
      </c>
      <c r="O14" s="28" t="s">
        <v>23</v>
      </c>
      <c r="P14" s="28" t="s">
        <v>24</v>
      </c>
      <c r="Q14" s="27" t="s">
        <v>25</v>
      </c>
      <c r="R14" s="28" t="s">
        <v>26</v>
      </c>
      <c r="S14" s="29" t="s">
        <v>27</v>
      </c>
      <c r="T14" s="30"/>
      <c r="U14" s="30"/>
      <c r="V14" s="30"/>
      <c r="W14" s="30"/>
      <c r="X14" s="30"/>
      <c r="Y14" s="30"/>
      <c r="Z14" s="30"/>
      <c r="AA14" s="31"/>
    </row>
    <row r="15" spans="1:27" ht="15.75" x14ac:dyDescent="0.25">
      <c r="A15" s="32" t="s">
        <v>28</v>
      </c>
      <c r="B15" s="33" t="s">
        <v>29</v>
      </c>
      <c r="C15" s="34"/>
      <c r="D15" s="34"/>
      <c r="E15" s="35"/>
      <c r="F15" s="2"/>
      <c r="G15" s="2"/>
      <c r="H15" s="2"/>
      <c r="I15" s="2"/>
      <c r="J15" s="36"/>
      <c r="K15" s="37"/>
      <c r="L15" s="38" t="s">
        <v>30</v>
      </c>
      <c r="M15" s="38" t="s">
        <v>31</v>
      </c>
      <c r="N15" s="38" t="s">
        <v>31</v>
      </c>
      <c r="O15" s="38" t="s">
        <v>32</v>
      </c>
      <c r="P15" s="38" t="s">
        <v>31</v>
      </c>
      <c r="Q15" s="38" t="s">
        <v>31</v>
      </c>
      <c r="R15" s="38" t="s">
        <v>33</v>
      </c>
      <c r="S15" s="27" t="s">
        <v>34</v>
      </c>
      <c r="T15" s="27" t="s">
        <v>35</v>
      </c>
      <c r="U15" s="27" t="s">
        <v>36</v>
      </c>
      <c r="V15" s="27" t="s">
        <v>37</v>
      </c>
      <c r="W15" s="27" t="s">
        <v>38</v>
      </c>
      <c r="X15" s="39" t="s">
        <v>39</v>
      </c>
      <c r="Y15" s="40" t="s">
        <v>40</v>
      </c>
      <c r="Z15" s="40" t="s">
        <v>41</v>
      </c>
      <c r="AA15" s="41" t="s">
        <v>42</v>
      </c>
    </row>
    <row r="16" spans="1:27" ht="16.5" thickBot="1" x14ac:dyDescent="0.3">
      <c r="A16" s="42" t="s">
        <v>43</v>
      </c>
      <c r="B16" s="22">
        <v>1375.6</v>
      </c>
      <c r="C16" s="23"/>
      <c r="D16" s="23"/>
      <c r="E16" s="24"/>
      <c r="F16" s="2"/>
      <c r="G16" s="2"/>
      <c r="H16" s="2"/>
      <c r="I16" s="2"/>
      <c r="J16" s="36"/>
      <c r="K16" s="37"/>
      <c r="L16" s="43" t="s">
        <v>44</v>
      </c>
      <c r="M16" s="43" t="s">
        <v>45</v>
      </c>
      <c r="N16" s="43" t="s">
        <v>46</v>
      </c>
      <c r="O16" s="43" t="s">
        <v>31</v>
      </c>
      <c r="P16" s="43"/>
      <c r="Q16" s="43"/>
      <c r="R16" s="43" t="s">
        <v>47</v>
      </c>
      <c r="S16" s="43" t="s">
        <v>48</v>
      </c>
      <c r="T16" s="43"/>
      <c r="U16" s="43"/>
      <c r="V16" s="43"/>
      <c r="W16" s="43"/>
      <c r="X16" s="44"/>
      <c r="Y16" s="45"/>
      <c r="Z16" s="45"/>
      <c r="AA16" s="46"/>
    </row>
    <row r="17" spans="1:27" ht="16.5" thickBot="1" x14ac:dyDescent="0.3">
      <c r="A17" s="21" t="s">
        <v>49</v>
      </c>
      <c r="B17" s="47">
        <v>0</v>
      </c>
      <c r="C17" s="48"/>
      <c r="D17" s="48"/>
      <c r="E17" s="49"/>
      <c r="F17" s="2"/>
      <c r="G17" s="2"/>
      <c r="H17" s="2"/>
      <c r="I17" s="2"/>
      <c r="J17" s="50"/>
      <c r="K17" s="51"/>
      <c r="L17" s="43" t="s">
        <v>50</v>
      </c>
      <c r="M17" s="43" t="s">
        <v>50</v>
      </c>
      <c r="N17" s="43" t="s">
        <v>50</v>
      </c>
      <c r="O17" s="43" t="s">
        <v>50</v>
      </c>
      <c r="P17" s="43" t="s">
        <v>50</v>
      </c>
      <c r="Q17" s="43" t="s">
        <v>50</v>
      </c>
      <c r="R17" s="43" t="s">
        <v>51</v>
      </c>
      <c r="S17" s="43" t="s">
        <v>50</v>
      </c>
      <c r="T17" s="43" t="s">
        <v>50</v>
      </c>
      <c r="U17" s="43" t="s">
        <v>50</v>
      </c>
      <c r="V17" s="43" t="s">
        <v>50</v>
      </c>
      <c r="W17" s="43" t="s">
        <v>50</v>
      </c>
      <c r="X17" s="52" t="s">
        <v>50</v>
      </c>
      <c r="Y17" s="52" t="s">
        <v>50</v>
      </c>
      <c r="Z17" s="52" t="s">
        <v>51</v>
      </c>
      <c r="AA17" s="53" t="s">
        <v>50</v>
      </c>
    </row>
    <row r="18" spans="1:27" ht="15.75" x14ac:dyDescent="0.25">
      <c r="A18" s="54" t="s">
        <v>52</v>
      </c>
      <c r="B18" s="55">
        <v>3</v>
      </c>
      <c r="C18" s="56"/>
      <c r="D18" s="56"/>
      <c r="E18" s="57"/>
      <c r="F18" s="2"/>
      <c r="G18" s="2"/>
      <c r="H18" s="2"/>
      <c r="I18" s="2"/>
      <c r="J18" s="58" t="s">
        <v>53</v>
      </c>
      <c r="K18" s="59" t="s">
        <v>54</v>
      </c>
      <c r="L18" s="60">
        <v>0</v>
      </c>
      <c r="M18" s="60"/>
      <c r="N18" s="60"/>
      <c r="O18" s="60"/>
      <c r="P18" s="60"/>
      <c r="Q18" s="60"/>
      <c r="R18" s="61"/>
      <c r="S18" s="62"/>
      <c r="T18" s="61"/>
      <c r="U18" s="61"/>
      <c r="V18" s="61"/>
      <c r="W18" s="63"/>
      <c r="X18" s="64"/>
      <c r="Y18" s="64"/>
      <c r="Z18" s="64"/>
      <c r="AA18" s="65"/>
    </row>
    <row r="19" spans="1:27" ht="16.5" thickBot="1" x14ac:dyDescent="0.3">
      <c r="A19" s="66" t="s">
        <v>55</v>
      </c>
      <c r="B19" s="47">
        <v>2</v>
      </c>
      <c r="C19" s="34"/>
      <c r="D19" s="34"/>
      <c r="E19" s="35"/>
      <c r="F19" s="2"/>
      <c r="G19" s="2"/>
      <c r="H19" s="2"/>
      <c r="I19" s="2"/>
      <c r="J19" s="36"/>
      <c r="K19" s="67"/>
      <c r="L19" s="68"/>
      <c r="M19" s="69"/>
      <c r="N19" s="69"/>
      <c r="O19" s="69"/>
      <c r="P19" s="69"/>
      <c r="Q19" s="69"/>
      <c r="R19" s="68"/>
      <c r="S19" s="68"/>
      <c r="T19" s="68"/>
      <c r="U19" s="68"/>
      <c r="V19" s="68"/>
      <c r="W19" s="68"/>
      <c r="X19" s="70"/>
      <c r="Y19" s="70"/>
      <c r="Z19" s="70"/>
      <c r="AA19" s="71"/>
    </row>
    <row r="20" spans="1:27" ht="15.75" x14ac:dyDescent="0.25">
      <c r="A20" s="72" t="s">
        <v>56</v>
      </c>
      <c r="B20" s="72" t="s">
        <v>57</v>
      </c>
      <c r="C20" s="73" t="s">
        <v>58</v>
      </c>
      <c r="D20" s="74" t="s">
        <v>59</v>
      </c>
      <c r="E20" s="73" t="s">
        <v>58</v>
      </c>
      <c r="F20" s="75" t="s">
        <v>59</v>
      </c>
      <c r="G20" s="73" t="s">
        <v>58</v>
      </c>
      <c r="H20" s="74" t="s">
        <v>59</v>
      </c>
      <c r="I20" s="2"/>
      <c r="J20" s="76"/>
      <c r="K20" s="67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77"/>
      <c r="X20" s="70"/>
      <c r="Y20" s="70"/>
      <c r="Z20" s="70"/>
      <c r="AA20" s="71"/>
    </row>
    <row r="21" spans="1:27" ht="15.75" x14ac:dyDescent="0.25">
      <c r="A21" s="78" t="s">
        <v>60</v>
      </c>
      <c r="B21" s="78" t="s">
        <v>61</v>
      </c>
      <c r="C21" s="79" t="s">
        <v>62</v>
      </c>
      <c r="D21" s="80" t="s">
        <v>63</v>
      </c>
      <c r="E21" s="79" t="s">
        <v>62</v>
      </c>
      <c r="F21" s="81" t="s">
        <v>64</v>
      </c>
      <c r="G21" s="79" t="s">
        <v>62</v>
      </c>
      <c r="H21" s="80" t="s">
        <v>64</v>
      </c>
      <c r="I21" s="2"/>
      <c r="J21" s="76">
        <v>2</v>
      </c>
      <c r="K21" s="67" t="s">
        <v>65</v>
      </c>
      <c r="L21" s="69">
        <v>466598.14</v>
      </c>
      <c r="M21" s="69">
        <v>0</v>
      </c>
      <c r="N21" s="69">
        <v>0</v>
      </c>
      <c r="O21" s="69">
        <v>5646.5</v>
      </c>
      <c r="P21" s="69">
        <v>1787.35</v>
      </c>
      <c r="Q21" s="69">
        <v>24523.82</v>
      </c>
      <c r="R21" s="69">
        <f>S21+T21+U21+V21+W21</f>
        <v>89876.14</v>
      </c>
      <c r="S21" s="69">
        <v>5940.08</v>
      </c>
      <c r="T21" s="69">
        <v>13951.85</v>
      </c>
      <c r="U21" s="69">
        <v>32817.18</v>
      </c>
      <c r="V21" s="69">
        <v>37167.03</v>
      </c>
      <c r="W21" s="77">
        <v>0</v>
      </c>
      <c r="X21" s="82">
        <v>990</v>
      </c>
      <c r="Y21" s="82">
        <v>10939.29</v>
      </c>
      <c r="Z21" s="82">
        <v>12090.2</v>
      </c>
      <c r="AA21" s="83">
        <v>2269.83</v>
      </c>
    </row>
    <row r="22" spans="1:27" ht="15.75" x14ac:dyDescent="0.25">
      <c r="A22" s="84"/>
      <c r="B22" s="84"/>
      <c r="C22" s="21"/>
      <c r="D22" s="80" t="s">
        <v>66</v>
      </c>
      <c r="E22" s="21"/>
      <c r="F22" s="81" t="s">
        <v>66</v>
      </c>
      <c r="G22" s="21"/>
      <c r="H22" s="80" t="s">
        <v>66</v>
      </c>
      <c r="I22" s="2"/>
      <c r="J22" s="76"/>
      <c r="K22" s="67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77"/>
      <c r="X22" s="70"/>
      <c r="Y22" s="70"/>
      <c r="Z22" s="70"/>
      <c r="AA22" s="85"/>
    </row>
    <row r="23" spans="1:27" ht="16.5" thickBot="1" x14ac:dyDescent="0.3">
      <c r="A23" s="86"/>
      <c r="B23" s="86"/>
      <c r="C23" s="87" t="s">
        <v>51</v>
      </c>
      <c r="D23" s="88" t="s">
        <v>50</v>
      </c>
      <c r="E23" s="87" t="s">
        <v>51</v>
      </c>
      <c r="F23" s="89" t="s">
        <v>50</v>
      </c>
      <c r="G23" s="87" t="s">
        <v>51</v>
      </c>
      <c r="H23" s="88" t="s">
        <v>50</v>
      </c>
      <c r="I23" s="2"/>
      <c r="J23" s="76">
        <v>3</v>
      </c>
      <c r="K23" s="67" t="s">
        <v>67</v>
      </c>
      <c r="L23" s="69">
        <v>367109.45</v>
      </c>
      <c r="M23" s="69">
        <v>0</v>
      </c>
      <c r="N23" s="69">
        <v>0</v>
      </c>
      <c r="O23" s="69">
        <v>4907.97</v>
      </c>
      <c r="P23" s="69">
        <v>1731.38</v>
      </c>
      <c r="Q23" s="69">
        <v>21935.9</v>
      </c>
      <c r="R23" s="69">
        <f>S23+T23+U23+V23+W23</f>
        <v>70796.03</v>
      </c>
      <c r="S23" s="69">
        <v>5812.29</v>
      </c>
      <c r="T23" s="69">
        <v>10036.030000000001</v>
      </c>
      <c r="U23" s="69">
        <v>26097.24</v>
      </c>
      <c r="V23" s="69">
        <v>28850.47</v>
      </c>
      <c r="W23" s="77">
        <v>0</v>
      </c>
      <c r="X23" s="82">
        <v>605</v>
      </c>
      <c r="Y23" s="82">
        <v>10736.4</v>
      </c>
      <c r="Z23" s="82">
        <v>9695.8700000000008</v>
      </c>
      <c r="AA23" s="71"/>
    </row>
    <row r="24" spans="1:27" ht="24.75" customHeight="1" x14ac:dyDescent="0.25">
      <c r="A24" s="90" t="s">
        <v>68</v>
      </c>
      <c r="B24" s="91"/>
      <c r="C24" s="92">
        <f>D24*$B$16*6+(D24*$B$16/30*16)</f>
        <v>33522.454933333327</v>
      </c>
      <c r="D24" s="93">
        <f>3.73</f>
        <v>3.73</v>
      </c>
      <c r="E24" s="92">
        <f>F24*$B$16*6+(F24*$B$16/30*16)</f>
        <v>33522.454933333327</v>
      </c>
      <c r="F24" s="93">
        <f>3.73</f>
        <v>3.73</v>
      </c>
      <c r="G24" s="94">
        <v>0</v>
      </c>
      <c r="H24" s="95">
        <v>0</v>
      </c>
      <c r="I24" s="2"/>
      <c r="J24" s="76"/>
      <c r="K24" s="67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77"/>
      <c r="X24" s="70"/>
      <c r="Y24" s="70"/>
      <c r="Z24" s="70"/>
      <c r="AA24" s="71"/>
    </row>
    <row r="25" spans="1:27" ht="27.75" customHeight="1" x14ac:dyDescent="0.25">
      <c r="A25" s="96" t="s">
        <v>69</v>
      </c>
      <c r="B25" s="96" t="s">
        <v>70</v>
      </c>
      <c r="C25" s="97"/>
      <c r="D25" s="98"/>
      <c r="E25" s="97"/>
      <c r="F25" s="98"/>
      <c r="G25" s="97"/>
      <c r="H25" s="98"/>
      <c r="I25" s="2"/>
      <c r="J25" s="76">
        <v>4</v>
      </c>
      <c r="K25" s="67" t="s">
        <v>71</v>
      </c>
      <c r="L25" s="69">
        <f>L21-L23</f>
        <v>99488.69</v>
      </c>
      <c r="M25" s="69">
        <f t="shared" ref="M25:AA25" si="0">M21-M23</f>
        <v>0</v>
      </c>
      <c r="N25" s="69">
        <f t="shared" si="0"/>
        <v>0</v>
      </c>
      <c r="O25" s="69">
        <f t="shared" si="0"/>
        <v>738.52999999999975</v>
      </c>
      <c r="P25" s="69">
        <f t="shared" si="0"/>
        <v>55.9699999999998</v>
      </c>
      <c r="Q25" s="69">
        <f t="shared" si="0"/>
        <v>2587.9199999999983</v>
      </c>
      <c r="R25" s="69">
        <f t="shared" si="0"/>
        <v>19080.11</v>
      </c>
      <c r="S25" s="69">
        <f t="shared" si="0"/>
        <v>127.78999999999996</v>
      </c>
      <c r="T25" s="69">
        <f t="shared" si="0"/>
        <v>3915.8199999999997</v>
      </c>
      <c r="U25" s="69">
        <f t="shared" si="0"/>
        <v>6719.9399999999987</v>
      </c>
      <c r="V25" s="69">
        <f t="shared" si="0"/>
        <v>8316.5599999999977</v>
      </c>
      <c r="W25" s="77">
        <f t="shared" si="0"/>
        <v>0</v>
      </c>
      <c r="X25" s="69">
        <f t="shared" si="0"/>
        <v>385</v>
      </c>
      <c r="Y25" s="69">
        <f t="shared" si="0"/>
        <v>202.89000000000124</v>
      </c>
      <c r="Z25" s="69">
        <f t="shared" si="0"/>
        <v>2394.33</v>
      </c>
      <c r="AA25" s="99">
        <f t="shared" si="0"/>
        <v>2269.83</v>
      </c>
    </row>
    <row r="26" spans="1:27" ht="15.75" x14ac:dyDescent="0.25">
      <c r="A26" s="100"/>
      <c r="B26" s="101"/>
      <c r="C26" s="102"/>
      <c r="D26" s="103"/>
      <c r="E26" s="102"/>
      <c r="F26" s="103"/>
      <c r="G26" s="104"/>
      <c r="H26" s="103"/>
      <c r="I26" s="2"/>
      <c r="J26" s="76"/>
      <c r="K26" s="67"/>
      <c r="L26" s="105"/>
      <c r="M26" s="105"/>
      <c r="N26" s="105"/>
      <c r="O26" s="105"/>
      <c r="P26" s="105"/>
      <c r="Q26" s="105"/>
      <c r="R26" s="105"/>
      <c r="S26" s="69"/>
      <c r="T26" s="69"/>
      <c r="U26" s="69"/>
      <c r="V26" s="69"/>
      <c r="W26" s="77"/>
      <c r="X26" s="70"/>
      <c r="Y26" s="70"/>
      <c r="Z26" s="70"/>
      <c r="AA26" s="71"/>
    </row>
    <row r="27" spans="1:27" ht="23.25" customHeight="1" thickBot="1" x14ac:dyDescent="0.3">
      <c r="A27" s="106" t="s">
        <v>72</v>
      </c>
      <c r="B27" s="107"/>
      <c r="C27" s="108">
        <f>D27*$B$16*6+(D27*$B$16/30*16)</f>
        <v>34241.4352</v>
      </c>
      <c r="D27" s="109">
        <v>3.81</v>
      </c>
      <c r="E27" s="108">
        <f>F27*$B$16*6+(F27*$B$16/30*16)</f>
        <v>34241.4352</v>
      </c>
      <c r="F27" s="109">
        <v>3.81</v>
      </c>
      <c r="G27" s="110">
        <v>0</v>
      </c>
      <c r="H27" s="109">
        <v>0</v>
      </c>
      <c r="I27" s="2"/>
      <c r="J27" s="111">
        <v>5</v>
      </c>
      <c r="K27" s="112" t="s">
        <v>73</v>
      </c>
      <c r="L27" s="113">
        <v>322462.6496</v>
      </c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5"/>
      <c r="X27" s="116"/>
      <c r="Y27" s="116"/>
      <c r="Z27" s="116"/>
      <c r="AA27" s="117"/>
    </row>
    <row r="28" spans="1:27" ht="120" x14ac:dyDescent="0.25">
      <c r="A28" s="96" t="s">
        <v>69</v>
      </c>
      <c r="B28" s="96" t="s">
        <v>74</v>
      </c>
      <c r="C28" s="118"/>
      <c r="D28" s="109"/>
      <c r="E28" s="118"/>
      <c r="F28" s="109"/>
      <c r="G28" s="119"/>
      <c r="H28" s="109"/>
      <c r="I28" s="2"/>
      <c r="J28" s="120"/>
      <c r="K28" s="120"/>
      <c r="L28" s="121"/>
      <c r="M28" s="122"/>
      <c r="N28" s="122"/>
      <c r="O28" s="122"/>
      <c r="P28" s="122"/>
      <c r="Q28" s="122"/>
      <c r="R28" s="121"/>
      <c r="S28" s="121"/>
      <c r="T28" s="121"/>
      <c r="U28" s="121"/>
      <c r="V28" s="121"/>
      <c r="W28" s="121"/>
      <c r="X28" s="2"/>
      <c r="Y28" s="2"/>
      <c r="Z28" s="2"/>
      <c r="AA28" s="2"/>
    </row>
    <row r="29" spans="1:27" ht="15.75" x14ac:dyDescent="0.25">
      <c r="A29" s="123" t="s">
        <v>75</v>
      </c>
      <c r="B29" s="124" t="s">
        <v>76</v>
      </c>
      <c r="C29" s="94">
        <f>D29*$B$16*6+(D29*$B$16/30*16)</f>
        <v>21569.407999999999</v>
      </c>
      <c r="D29" s="125">
        <v>2.4</v>
      </c>
      <c r="E29" s="94">
        <f>F29*$B$16*6+(F29*$B$16/30*16)</f>
        <v>21569.407999999999</v>
      </c>
      <c r="F29" s="125">
        <v>2.4</v>
      </c>
      <c r="G29" s="126">
        <v>0</v>
      </c>
      <c r="H29" s="127">
        <v>0</v>
      </c>
      <c r="I29" s="2"/>
      <c r="J29" s="120"/>
      <c r="K29" s="120" t="s">
        <v>77</v>
      </c>
      <c r="L29" s="121"/>
      <c r="Q29" s="128" t="s">
        <v>78</v>
      </c>
      <c r="R29" s="128"/>
      <c r="S29" s="128"/>
      <c r="T29" s="128"/>
      <c r="U29" s="121"/>
      <c r="V29" s="121"/>
      <c r="W29" s="121"/>
      <c r="X29" s="2"/>
      <c r="Y29" s="2"/>
      <c r="Z29" s="2"/>
      <c r="AA29" s="2"/>
    </row>
    <row r="30" spans="1:27" ht="15.75" x14ac:dyDescent="0.25">
      <c r="A30" s="129" t="s">
        <v>79</v>
      </c>
      <c r="B30" s="78" t="s">
        <v>80</v>
      </c>
      <c r="C30" s="130"/>
      <c r="D30" s="131" t="s">
        <v>44</v>
      </c>
      <c r="E30" s="130"/>
      <c r="F30" s="131" t="s">
        <v>44</v>
      </c>
      <c r="G30" s="132"/>
      <c r="H30" s="133" t="s">
        <v>44</v>
      </c>
      <c r="I30" s="2"/>
      <c r="J30" s="120"/>
      <c r="K30" s="134" t="s">
        <v>81</v>
      </c>
      <c r="L30" s="121"/>
      <c r="Q30" s="135" t="s">
        <v>82</v>
      </c>
      <c r="R30" s="135"/>
      <c r="S30" s="135"/>
      <c r="T30" s="135"/>
      <c r="U30" s="121"/>
      <c r="V30" s="121"/>
      <c r="W30" s="121"/>
      <c r="X30" s="2"/>
      <c r="Y30" s="2"/>
      <c r="Z30" s="2"/>
      <c r="AA30" s="2"/>
    </row>
    <row r="31" spans="1:27" ht="15.75" x14ac:dyDescent="0.25">
      <c r="A31" s="129" t="s">
        <v>83</v>
      </c>
      <c r="B31" s="78" t="s">
        <v>84</v>
      </c>
      <c r="C31" s="130"/>
      <c r="D31" s="131"/>
      <c r="E31" s="130"/>
      <c r="F31" s="131"/>
      <c r="G31" s="132"/>
      <c r="H31" s="133"/>
      <c r="I31" s="2"/>
      <c r="J31" s="120"/>
      <c r="K31" s="136"/>
      <c r="L31" s="120"/>
      <c r="Q31" s="136"/>
      <c r="R31" s="136"/>
      <c r="S31" s="121"/>
      <c r="T31" s="121"/>
      <c r="U31" s="121"/>
      <c r="V31" s="121"/>
      <c r="W31" s="121"/>
      <c r="X31" s="2"/>
      <c r="Y31" s="2"/>
      <c r="Z31" s="2"/>
      <c r="AA31" s="2"/>
    </row>
    <row r="32" spans="1:27" ht="15.75" x14ac:dyDescent="0.25">
      <c r="A32" s="129"/>
      <c r="B32" s="78"/>
      <c r="C32" s="130"/>
      <c r="D32" s="131"/>
      <c r="E32" s="130"/>
      <c r="F32" s="131"/>
      <c r="G32" s="132"/>
      <c r="H32" s="133"/>
      <c r="I32" s="2"/>
      <c r="J32" s="120"/>
      <c r="K32" s="137" t="s">
        <v>85</v>
      </c>
      <c r="L32" s="137"/>
      <c r="Q32" s="137" t="s">
        <v>86</v>
      </c>
      <c r="R32" s="137"/>
      <c r="S32" s="138"/>
      <c r="T32" s="137"/>
      <c r="U32" s="121"/>
      <c r="V32" s="121"/>
      <c r="W32" s="121"/>
      <c r="X32" s="2"/>
      <c r="Y32" s="2"/>
      <c r="Z32" s="2"/>
      <c r="AA32" s="2"/>
    </row>
    <row r="33" spans="1:27" ht="15.75" x14ac:dyDescent="0.25">
      <c r="A33" s="123" t="s">
        <v>87</v>
      </c>
      <c r="B33" s="124" t="s">
        <v>88</v>
      </c>
      <c r="C33" s="110">
        <f>D33*$B$16*6+(D33*$B$16/30*16)</f>
        <v>19322.594666666664</v>
      </c>
      <c r="D33" s="125">
        <v>2.15</v>
      </c>
      <c r="E33" s="110">
        <f>F33*$B$16*6+(F33*$B$16/30*16)</f>
        <v>19322.594666666664</v>
      </c>
      <c r="F33" s="125">
        <v>2.15</v>
      </c>
      <c r="G33" s="126">
        <v>0</v>
      </c>
      <c r="H33" s="127">
        <v>0</v>
      </c>
      <c r="I33" s="2"/>
      <c r="J33" s="120"/>
      <c r="K33" s="139" t="s">
        <v>89</v>
      </c>
      <c r="L33" s="139"/>
      <c r="Q33" s="139" t="s">
        <v>90</v>
      </c>
      <c r="R33" s="139"/>
      <c r="S33" s="139"/>
      <c r="T33" s="139"/>
      <c r="U33" s="121"/>
      <c r="V33" s="140"/>
      <c r="W33" s="140"/>
      <c r="X33" s="2"/>
      <c r="Y33" s="2"/>
      <c r="Z33" s="2"/>
      <c r="AA33" s="2"/>
    </row>
    <row r="34" spans="1:27" ht="15.75" x14ac:dyDescent="0.25">
      <c r="A34" s="129" t="s">
        <v>91</v>
      </c>
      <c r="B34" s="78"/>
      <c r="C34" s="132"/>
      <c r="D34" s="131"/>
      <c r="E34" s="132"/>
      <c r="F34" s="131"/>
      <c r="G34" s="132"/>
      <c r="H34" s="133"/>
      <c r="I34" s="2"/>
      <c r="J34" s="120"/>
      <c r="K34" s="2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2"/>
      <c r="Y34" s="2"/>
      <c r="Z34" s="2"/>
      <c r="AA34" s="2"/>
    </row>
    <row r="35" spans="1:27" ht="15.75" x14ac:dyDescent="0.25">
      <c r="A35" s="141" t="s">
        <v>92</v>
      </c>
      <c r="B35" s="142"/>
      <c r="C35" s="143"/>
      <c r="D35" s="144"/>
      <c r="E35" s="143"/>
      <c r="F35" s="144"/>
      <c r="G35" s="143"/>
      <c r="H35" s="145"/>
      <c r="I35" s="2"/>
      <c r="J35" s="146"/>
      <c r="K35" s="147"/>
      <c r="L35" s="148"/>
      <c r="M35" s="122"/>
      <c r="N35" s="122"/>
      <c r="O35" s="122"/>
      <c r="P35" s="122"/>
      <c r="Q35" s="122"/>
      <c r="R35" s="122"/>
      <c r="S35" s="121"/>
      <c r="T35" s="121"/>
      <c r="U35" s="121"/>
      <c r="V35" s="121"/>
      <c r="W35" s="121"/>
      <c r="X35" s="2"/>
      <c r="Y35" s="2"/>
      <c r="Z35" s="2"/>
      <c r="AA35" s="2"/>
    </row>
    <row r="36" spans="1:27" ht="28.5" x14ac:dyDescent="0.25">
      <c r="A36" s="149" t="s">
        <v>93</v>
      </c>
      <c r="B36" s="124"/>
      <c r="C36" s="150">
        <f>D36*$B$16*6+(D36*$B$16/30*16)</f>
        <v>59585.489599999994</v>
      </c>
      <c r="D36" s="151">
        <v>6.63</v>
      </c>
      <c r="E36" s="150">
        <f>F36*$B$16*6+(F36*$B$16/30*16)</f>
        <v>59585.489599999994</v>
      </c>
      <c r="F36" s="151">
        <v>6.63</v>
      </c>
      <c r="G36" s="152">
        <v>0</v>
      </c>
      <c r="H36" s="153">
        <v>0</v>
      </c>
      <c r="I36" s="2"/>
      <c r="J36" s="120"/>
      <c r="K36" s="147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2"/>
      <c r="Y36" s="2"/>
      <c r="Z36" s="2"/>
      <c r="AA36" s="2"/>
    </row>
    <row r="37" spans="1:27" ht="15.75" x14ac:dyDescent="0.25">
      <c r="A37" s="154" t="s">
        <v>94</v>
      </c>
      <c r="B37" s="155" t="s">
        <v>95</v>
      </c>
      <c r="C37" s="156"/>
      <c r="D37" s="157"/>
      <c r="E37" s="156"/>
      <c r="F37" s="157"/>
      <c r="G37" s="158"/>
      <c r="H37" s="159"/>
      <c r="I37" s="2"/>
      <c r="J37" s="120"/>
      <c r="K37" s="120"/>
      <c r="L37" s="120"/>
      <c r="M37" s="122"/>
      <c r="N37" s="122"/>
      <c r="O37" s="122"/>
      <c r="P37" s="122"/>
      <c r="Q37" s="122"/>
      <c r="R37" s="121"/>
      <c r="S37" s="121"/>
      <c r="T37" s="121"/>
      <c r="U37" s="121"/>
      <c r="V37" s="121"/>
      <c r="W37" s="121"/>
      <c r="X37" s="2"/>
      <c r="Y37" s="2"/>
      <c r="Z37" s="2"/>
      <c r="AA37" s="2"/>
    </row>
    <row r="38" spans="1:27" ht="15.75" x14ac:dyDescent="0.25">
      <c r="A38" s="160" t="s">
        <v>96</v>
      </c>
      <c r="B38" s="161"/>
      <c r="C38" s="156"/>
      <c r="D38" s="157"/>
      <c r="E38" s="156"/>
      <c r="F38" s="157"/>
      <c r="G38" s="158"/>
      <c r="H38" s="159"/>
      <c r="I38" s="2"/>
      <c r="J38" s="120"/>
      <c r="K38" s="120"/>
      <c r="L38" s="120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2"/>
      <c r="Y38" s="2"/>
      <c r="Z38" s="2"/>
      <c r="AA38" s="2"/>
    </row>
    <row r="39" spans="1:27" ht="15.75" x14ac:dyDescent="0.25">
      <c r="A39" s="154" t="s">
        <v>97</v>
      </c>
      <c r="B39" s="155" t="s">
        <v>98</v>
      </c>
      <c r="C39" s="156"/>
      <c r="D39" s="157"/>
      <c r="E39" s="156"/>
      <c r="F39" s="157"/>
      <c r="G39" s="158"/>
      <c r="H39" s="159"/>
      <c r="I39" s="2"/>
      <c r="J39" s="120"/>
      <c r="K39" s="120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2"/>
      <c r="Y39" s="2"/>
      <c r="Z39" s="2"/>
      <c r="AA39" s="2"/>
    </row>
    <row r="40" spans="1:27" ht="15.75" x14ac:dyDescent="0.25">
      <c r="A40" s="160"/>
      <c r="B40" s="161"/>
      <c r="C40" s="156"/>
      <c r="D40" s="157"/>
      <c r="E40" s="156"/>
      <c r="F40" s="157"/>
      <c r="G40" s="158"/>
      <c r="H40" s="159"/>
      <c r="I40" s="2"/>
      <c r="J40" s="120"/>
      <c r="K40" s="120"/>
      <c r="L40" s="121"/>
      <c r="M40" s="120"/>
      <c r="N40" s="120"/>
      <c r="O40" s="120"/>
      <c r="P40" s="120"/>
      <c r="Q40" s="120"/>
      <c r="R40" s="121"/>
      <c r="S40" s="121"/>
      <c r="T40" s="121"/>
      <c r="U40" s="121"/>
      <c r="V40" s="121"/>
      <c r="W40" s="121"/>
      <c r="X40" s="2"/>
      <c r="Y40" s="2"/>
      <c r="Z40" s="2"/>
      <c r="AA40" s="2"/>
    </row>
    <row r="41" spans="1:27" ht="15.75" x14ac:dyDescent="0.25">
      <c r="A41" s="162" t="s">
        <v>99</v>
      </c>
      <c r="B41" s="155"/>
      <c r="C41" s="156"/>
      <c r="D41" s="157"/>
      <c r="E41" s="156"/>
      <c r="F41" s="157"/>
      <c r="G41" s="158"/>
      <c r="H41" s="159"/>
      <c r="I41" s="2"/>
      <c r="J41" s="120"/>
      <c r="K41" s="120"/>
      <c r="L41" s="148"/>
      <c r="M41" s="120"/>
      <c r="N41" s="120"/>
      <c r="O41" s="120"/>
      <c r="P41" s="120"/>
      <c r="Q41" s="120"/>
      <c r="R41" s="121"/>
      <c r="S41" s="121"/>
      <c r="T41" s="121"/>
      <c r="U41" s="121"/>
      <c r="V41" s="121"/>
      <c r="W41" s="121"/>
      <c r="X41" s="2"/>
      <c r="Y41" s="2"/>
      <c r="Z41" s="2"/>
      <c r="AA41" s="2"/>
    </row>
    <row r="42" spans="1:27" ht="15.75" x14ac:dyDescent="0.25">
      <c r="A42" s="163" t="s">
        <v>100</v>
      </c>
      <c r="B42" s="164" t="s">
        <v>98</v>
      </c>
      <c r="C42" s="156"/>
      <c r="D42" s="157"/>
      <c r="E42" s="156"/>
      <c r="F42" s="157"/>
      <c r="G42" s="158"/>
      <c r="H42" s="159"/>
      <c r="I42" s="2"/>
      <c r="J42" s="120"/>
      <c r="K42" s="147"/>
      <c r="L42" s="120"/>
      <c r="M42" s="120"/>
      <c r="N42" s="120"/>
      <c r="O42" s="120"/>
      <c r="P42" s="120"/>
      <c r="Q42" s="120"/>
      <c r="R42" s="121"/>
      <c r="S42" s="121"/>
      <c r="T42" s="121"/>
      <c r="U42" s="121"/>
      <c r="V42" s="121"/>
      <c r="W42" s="121"/>
      <c r="X42" s="2"/>
      <c r="Y42" s="2"/>
      <c r="Z42" s="2"/>
      <c r="AA42" s="2"/>
    </row>
    <row r="43" spans="1:27" ht="15.75" x14ac:dyDescent="0.25">
      <c r="A43" s="162" t="s">
        <v>101</v>
      </c>
      <c r="B43" s="155"/>
      <c r="C43" s="156"/>
      <c r="D43" s="157"/>
      <c r="E43" s="156"/>
      <c r="F43" s="157"/>
      <c r="G43" s="158"/>
      <c r="H43" s="159"/>
      <c r="I43" s="2"/>
      <c r="J43" s="120"/>
      <c r="K43" s="120"/>
      <c r="L43" s="120"/>
      <c r="M43" s="120"/>
      <c r="N43" s="120"/>
      <c r="O43" s="120"/>
      <c r="P43" s="120"/>
      <c r="Q43" s="120"/>
      <c r="R43" s="121"/>
      <c r="S43" s="121"/>
      <c r="T43" s="121"/>
      <c r="U43" s="121"/>
      <c r="V43" s="121"/>
      <c r="W43" s="121"/>
      <c r="X43" s="2"/>
      <c r="Y43" s="2"/>
      <c r="Z43" s="2"/>
      <c r="AA43" s="2"/>
    </row>
    <row r="44" spans="1:27" x14ac:dyDescent="0.25">
      <c r="A44" s="163" t="s">
        <v>102</v>
      </c>
      <c r="B44" s="164" t="s">
        <v>103</v>
      </c>
      <c r="C44" s="156"/>
      <c r="D44" s="157"/>
      <c r="E44" s="156"/>
      <c r="F44" s="157"/>
      <c r="G44" s="158"/>
      <c r="H44" s="159"/>
      <c r="I44" s="2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2"/>
      <c r="Y44" s="2"/>
      <c r="Z44" s="2"/>
      <c r="AA44" s="2"/>
    </row>
    <row r="45" spans="1:27" x14ac:dyDescent="0.25">
      <c r="A45" s="163" t="s">
        <v>104</v>
      </c>
      <c r="B45" s="161" t="s">
        <v>103</v>
      </c>
      <c r="C45" s="156"/>
      <c r="D45" s="157"/>
      <c r="E45" s="156"/>
      <c r="F45" s="157"/>
      <c r="G45" s="158"/>
      <c r="H45" s="159"/>
      <c r="I45" s="2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2"/>
      <c r="Y45" s="2"/>
      <c r="Z45" s="2"/>
      <c r="AA45" s="2"/>
    </row>
    <row r="46" spans="1:27" x14ac:dyDescent="0.25">
      <c r="A46" s="36" t="s">
        <v>105</v>
      </c>
      <c r="B46" s="164"/>
      <c r="C46" s="156"/>
      <c r="D46" s="157"/>
      <c r="E46" s="156"/>
      <c r="F46" s="157"/>
      <c r="G46" s="158"/>
      <c r="H46" s="159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6" t="s">
        <v>106</v>
      </c>
      <c r="B47" s="164"/>
      <c r="C47" s="156"/>
      <c r="D47" s="157"/>
      <c r="E47" s="156"/>
      <c r="F47" s="157"/>
      <c r="G47" s="158"/>
      <c r="H47" s="159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36" t="s">
        <v>107</v>
      </c>
      <c r="B48" s="164" t="s">
        <v>108</v>
      </c>
      <c r="C48" s="156"/>
      <c r="D48" s="157"/>
      <c r="E48" s="156"/>
      <c r="F48" s="157"/>
      <c r="G48" s="158"/>
      <c r="H48" s="159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28.5" x14ac:dyDescent="0.25">
      <c r="A49" s="149" t="s">
        <v>109</v>
      </c>
      <c r="B49" s="124"/>
      <c r="C49" s="150">
        <f>D49*$B$16*6+(D49*$B$16/30*16)</f>
        <v>66505.674666666673</v>
      </c>
      <c r="D49" s="125">
        <v>7.4</v>
      </c>
      <c r="E49" s="150">
        <f>F49*$B$16*6+(F49*$B$16/30*16)</f>
        <v>66505.674666666673</v>
      </c>
      <c r="F49" s="125">
        <v>7.4</v>
      </c>
      <c r="G49" s="126">
        <v>0</v>
      </c>
      <c r="H49" s="127"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66" t="s">
        <v>110</v>
      </c>
      <c r="B50" s="124"/>
      <c r="C50" s="166"/>
      <c r="D50" s="167"/>
      <c r="E50" s="166"/>
      <c r="F50" s="167"/>
      <c r="G50" s="168"/>
      <c r="H50" s="169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170" t="s">
        <v>111</v>
      </c>
      <c r="B51" s="142"/>
      <c r="C51" s="142"/>
      <c r="D51" s="171"/>
      <c r="E51" s="142"/>
      <c r="F51" s="171"/>
      <c r="G51" s="172"/>
      <c r="H51" s="17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66" t="s">
        <v>112</v>
      </c>
      <c r="B52" s="124" t="s">
        <v>113</v>
      </c>
      <c r="C52" s="78"/>
      <c r="D52" s="174"/>
      <c r="E52" s="78"/>
      <c r="F52" s="174"/>
      <c r="G52" s="79"/>
      <c r="H52" s="80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175" t="s">
        <v>114</v>
      </c>
      <c r="B53" s="176" t="s">
        <v>115</v>
      </c>
      <c r="C53" s="78"/>
      <c r="D53" s="174"/>
      <c r="E53" s="78"/>
      <c r="F53" s="174"/>
      <c r="G53" s="79"/>
      <c r="H53" s="80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177" t="s">
        <v>116</v>
      </c>
      <c r="B54" s="176" t="s">
        <v>115</v>
      </c>
      <c r="C54" s="78"/>
      <c r="D54" s="174"/>
      <c r="E54" s="78"/>
      <c r="F54" s="174"/>
      <c r="G54" s="79"/>
      <c r="H54" s="80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175" t="s">
        <v>117</v>
      </c>
      <c r="B55" s="176" t="s">
        <v>115</v>
      </c>
      <c r="C55" s="78"/>
      <c r="D55" s="174"/>
      <c r="E55" s="78"/>
      <c r="F55" s="174"/>
      <c r="G55" s="79"/>
      <c r="H55" s="80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175" t="s">
        <v>118</v>
      </c>
      <c r="B56" s="176" t="s">
        <v>119</v>
      </c>
      <c r="C56" s="78"/>
      <c r="D56" s="174"/>
      <c r="E56" s="78"/>
      <c r="F56" s="174"/>
      <c r="G56" s="79"/>
      <c r="H56" s="8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175" t="s">
        <v>120</v>
      </c>
      <c r="B57" s="176" t="s">
        <v>113</v>
      </c>
      <c r="C57" s="78"/>
      <c r="D57" s="174"/>
      <c r="E57" s="78"/>
      <c r="F57" s="174"/>
      <c r="G57" s="79"/>
      <c r="H57" s="80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178" t="s">
        <v>121</v>
      </c>
      <c r="B58" s="124"/>
      <c r="C58" s="78"/>
      <c r="D58" s="174"/>
      <c r="E58" s="78"/>
      <c r="F58" s="174"/>
      <c r="G58" s="79"/>
      <c r="H58" s="8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170" t="s">
        <v>122</v>
      </c>
      <c r="B59" s="142" t="s">
        <v>113</v>
      </c>
      <c r="C59" s="78"/>
      <c r="D59" s="174"/>
      <c r="E59" s="78"/>
      <c r="F59" s="174"/>
      <c r="G59" s="79"/>
      <c r="H59" s="80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66" t="s">
        <v>123</v>
      </c>
      <c r="B60" s="124"/>
      <c r="C60" s="166"/>
      <c r="D60" s="167"/>
      <c r="E60" s="166"/>
      <c r="F60" s="167"/>
      <c r="G60" s="168"/>
      <c r="H60" s="169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170" t="s">
        <v>124</v>
      </c>
      <c r="B61" s="142"/>
      <c r="C61" s="142"/>
      <c r="D61" s="171"/>
      <c r="E61" s="142"/>
      <c r="F61" s="171"/>
      <c r="G61" s="172"/>
      <c r="H61" s="17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66" t="s">
        <v>125</v>
      </c>
      <c r="B62" s="124"/>
      <c r="C62" s="78"/>
      <c r="D62" s="174"/>
      <c r="E62" s="78"/>
      <c r="F62" s="174"/>
      <c r="G62" s="79"/>
      <c r="H62" s="80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179" t="s">
        <v>126</v>
      </c>
      <c r="B63" s="180" t="s">
        <v>113</v>
      </c>
      <c r="C63" s="181"/>
      <c r="D63" s="182"/>
      <c r="E63" s="181"/>
      <c r="F63" s="182"/>
      <c r="G63" s="183"/>
      <c r="H63" s="184"/>
    </row>
    <row r="64" spans="1:27" x14ac:dyDescent="0.25">
      <c r="A64" s="185" t="s">
        <v>127</v>
      </c>
      <c r="B64" s="186" t="s">
        <v>113</v>
      </c>
      <c r="C64" s="181"/>
      <c r="D64" s="182"/>
      <c r="E64" s="181"/>
      <c r="F64" s="182"/>
      <c r="G64" s="183"/>
      <c r="H64" s="184"/>
    </row>
    <row r="65" spans="1:8" x14ac:dyDescent="0.25">
      <c r="A65" s="185" t="s">
        <v>128</v>
      </c>
      <c r="B65" s="186" t="s">
        <v>129</v>
      </c>
      <c r="C65" s="181"/>
      <c r="D65" s="182"/>
      <c r="E65" s="181"/>
      <c r="F65" s="182"/>
      <c r="G65" s="183"/>
      <c r="H65" s="184"/>
    </row>
    <row r="66" spans="1:8" x14ac:dyDescent="0.25">
      <c r="A66" s="187" t="s">
        <v>130</v>
      </c>
      <c r="B66" s="186" t="s">
        <v>129</v>
      </c>
      <c r="C66" s="181"/>
      <c r="D66" s="182"/>
      <c r="E66" s="181"/>
      <c r="F66" s="182"/>
      <c r="G66" s="183"/>
      <c r="H66" s="184"/>
    </row>
    <row r="67" spans="1:8" x14ac:dyDescent="0.25">
      <c r="A67" s="188" t="s">
        <v>131</v>
      </c>
      <c r="B67" s="186" t="s">
        <v>132</v>
      </c>
      <c r="C67" s="181"/>
      <c r="D67" s="182"/>
      <c r="E67" s="181"/>
      <c r="F67" s="182"/>
      <c r="G67" s="183"/>
      <c r="H67" s="184"/>
    </row>
    <row r="68" spans="1:8" x14ac:dyDescent="0.25">
      <c r="A68" s="185" t="s">
        <v>118</v>
      </c>
      <c r="B68" s="186" t="s">
        <v>133</v>
      </c>
      <c r="C68" s="181"/>
      <c r="D68" s="182"/>
      <c r="E68" s="181"/>
      <c r="F68" s="182"/>
      <c r="G68" s="183"/>
      <c r="H68" s="184"/>
    </row>
    <row r="69" spans="1:8" x14ac:dyDescent="0.25">
      <c r="A69" s="185" t="s">
        <v>120</v>
      </c>
      <c r="B69" s="186" t="s">
        <v>113</v>
      </c>
      <c r="C69" s="181"/>
      <c r="D69" s="182"/>
      <c r="E69" s="181"/>
      <c r="F69" s="182"/>
      <c r="G69" s="183"/>
      <c r="H69" s="184"/>
    </row>
    <row r="70" spans="1:8" x14ac:dyDescent="0.25">
      <c r="A70" s="185" t="s">
        <v>134</v>
      </c>
      <c r="B70" s="186" t="s">
        <v>135</v>
      </c>
      <c r="C70" s="181"/>
      <c r="D70" s="182"/>
      <c r="E70" s="181"/>
      <c r="F70" s="182"/>
      <c r="G70" s="183"/>
      <c r="H70" s="184"/>
    </row>
    <row r="71" spans="1:8" x14ac:dyDescent="0.25">
      <c r="A71" s="187" t="s">
        <v>136</v>
      </c>
      <c r="B71" s="181" t="s">
        <v>113</v>
      </c>
      <c r="C71" s="181"/>
      <c r="D71" s="182"/>
      <c r="E71" s="181"/>
      <c r="F71" s="182"/>
      <c r="G71" s="183"/>
      <c r="H71" s="184"/>
    </row>
    <row r="72" spans="1:8" x14ac:dyDescent="0.25">
      <c r="A72" s="123" t="s">
        <v>137</v>
      </c>
      <c r="B72" s="189" t="s">
        <v>138</v>
      </c>
      <c r="C72" s="110">
        <f t="shared" ref="C72:E72" si="1">D72*$B$16*6+(D72*$B$16/30*16)</f>
        <v>2246.813333333333</v>
      </c>
      <c r="D72" s="127">
        <v>0.25</v>
      </c>
      <c r="E72" s="110">
        <f t="shared" si="1"/>
        <v>2246.813333333333</v>
      </c>
      <c r="F72" s="127">
        <v>0.25</v>
      </c>
      <c r="G72" s="126">
        <v>0</v>
      </c>
      <c r="H72" s="127">
        <v>0</v>
      </c>
    </row>
    <row r="73" spans="1:8" x14ac:dyDescent="0.25">
      <c r="A73" s="141" t="s">
        <v>139</v>
      </c>
      <c r="B73" s="180" t="s">
        <v>140</v>
      </c>
      <c r="C73" s="94"/>
      <c r="D73" s="133"/>
      <c r="E73" s="94"/>
      <c r="F73" s="133"/>
      <c r="G73" s="132"/>
      <c r="H73" s="133"/>
    </row>
    <row r="74" spans="1:8" x14ac:dyDescent="0.25">
      <c r="A74" s="190" t="s">
        <v>141</v>
      </c>
      <c r="B74" s="189"/>
      <c r="C74" s="110">
        <f>D74*$B$16*6+(D74*$B$16/30*16)</f>
        <v>236993.87039999996</v>
      </c>
      <c r="D74" s="127">
        <f>D24+D27+D29+D33+D36+D49+D72</f>
        <v>26.369999999999997</v>
      </c>
      <c r="E74" s="110">
        <f>F74*$B$16*6+(F74*$B$16/30*16)</f>
        <v>236993.87039999996</v>
      </c>
      <c r="F74" s="127">
        <f>F24+F27+F29+F33+F36+F49+F72</f>
        <v>26.369999999999997</v>
      </c>
      <c r="G74" s="191">
        <v>0</v>
      </c>
      <c r="H74" s="127">
        <f t="shared" ref="H74" si="2">H24+H27+H29+H33+H36+H49+H72</f>
        <v>0</v>
      </c>
    </row>
    <row r="75" spans="1:8" x14ac:dyDescent="0.25">
      <c r="A75" s="192" t="s">
        <v>142</v>
      </c>
      <c r="B75" s="180"/>
      <c r="C75" s="143"/>
      <c r="D75" s="145"/>
      <c r="E75" s="143"/>
      <c r="F75" s="145"/>
      <c r="G75" s="143"/>
      <c r="H75" s="145"/>
    </row>
    <row r="76" spans="1:8" x14ac:dyDescent="0.25">
      <c r="A76" s="123" t="s">
        <v>143</v>
      </c>
      <c r="B76" s="189"/>
      <c r="C76" s="110">
        <f>D76*$B$16*6+(D76*$B$16/30*16)</f>
        <v>35499.650666666668</v>
      </c>
      <c r="D76" s="125">
        <v>3.95</v>
      </c>
      <c r="E76" s="110">
        <f>F76*$B$16*6+(F76*$B$16/30*16)</f>
        <v>35499.650666666668</v>
      </c>
      <c r="F76" s="125">
        <v>3.95</v>
      </c>
      <c r="G76" s="193">
        <v>0</v>
      </c>
      <c r="H76" s="127">
        <v>0</v>
      </c>
    </row>
    <row r="77" spans="1:8" x14ac:dyDescent="0.25">
      <c r="A77" s="129" t="s">
        <v>144</v>
      </c>
      <c r="B77" s="181"/>
      <c r="C77" s="132"/>
      <c r="D77" s="182"/>
      <c r="E77" s="132"/>
      <c r="F77" s="182"/>
      <c r="G77" s="132"/>
      <c r="H77" s="184"/>
    </row>
    <row r="78" spans="1:8" x14ac:dyDescent="0.25">
      <c r="A78" s="141"/>
      <c r="B78" s="180"/>
      <c r="C78" s="143"/>
      <c r="D78" s="194"/>
      <c r="E78" s="143"/>
      <c r="F78" s="194"/>
      <c r="G78" s="143"/>
      <c r="H78" s="195"/>
    </row>
    <row r="79" spans="1:8" x14ac:dyDescent="0.25">
      <c r="A79" s="123" t="s">
        <v>145</v>
      </c>
      <c r="B79" s="196"/>
      <c r="C79" s="110">
        <f>D79*$B$16*6+(D79*$B$16/30*16)</f>
        <v>272493.52106666664</v>
      </c>
      <c r="D79" s="125">
        <f>D74+D76</f>
        <v>30.319999999999997</v>
      </c>
      <c r="E79" s="110">
        <f>F79*$B$16*6+(F79*$B$16/30*16)</f>
        <v>272493.52106666664</v>
      </c>
      <c r="F79" s="125">
        <f>F74+F76</f>
        <v>30.319999999999997</v>
      </c>
      <c r="G79" s="191">
        <f t="shared" ref="G79" si="3">G74+G76</f>
        <v>0</v>
      </c>
      <c r="H79" s="127">
        <v>0</v>
      </c>
    </row>
    <row r="80" spans="1:8" ht="15.75" thickBot="1" x14ac:dyDescent="0.3">
      <c r="A80" s="197" t="s">
        <v>146</v>
      </c>
      <c r="B80" s="198"/>
      <c r="C80" s="197"/>
      <c r="D80" s="199"/>
      <c r="E80" s="197"/>
      <c r="F80" s="199"/>
      <c r="G80" s="200"/>
      <c r="H80" s="201"/>
    </row>
    <row r="81" spans="1:8" ht="15.75" thickBot="1" x14ac:dyDescent="0.3">
      <c r="A81" s="202" t="s">
        <v>147</v>
      </c>
      <c r="B81" s="203"/>
      <c r="C81" s="202"/>
      <c r="D81" s="204"/>
      <c r="E81" s="202"/>
      <c r="F81" s="204"/>
      <c r="G81" s="202"/>
      <c r="H81" s="204"/>
    </row>
    <row r="82" spans="1:8" x14ac:dyDescent="0.25">
      <c r="A82" s="196"/>
      <c r="B82" s="196"/>
      <c r="C82" s="205" t="s">
        <v>148</v>
      </c>
      <c r="D82" s="206" t="s">
        <v>149</v>
      </c>
      <c r="E82" s="205" t="s">
        <v>148</v>
      </c>
      <c r="F82" s="206" t="s">
        <v>149</v>
      </c>
      <c r="G82" s="207" t="s">
        <v>148</v>
      </c>
      <c r="H82" s="208" t="s">
        <v>149</v>
      </c>
    </row>
    <row r="83" spans="1:8" x14ac:dyDescent="0.25">
      <c r="A83" s="181" t="s">
        <v>56</v>
      </c>
      <c r="B83" s="181" t="s">
        <v>57</v>
      </c>
      <c r="C83" s="181" t="s">
        <v>150</v>
      </c>
      <c r="D83" s="182" t="s">
        <v>151</v>
      </c>
      <c r="E83" s="181" t="s">
        <v>150</v>
      </c>
      <c r="F83" s="182" t="s">
        <v>151</v>
      </c>
      <c r="G83" s="183" t="s">
        <v>150</v>
      </c>
      <c r="H83" s="184" t="s">
        <v>151</v>
      </c>
    </row>
    <row r="84" spans="1:8" x14ac:dyDescent="0.25">
      <c r="A84" s="181" t="s">
        <v>60</v>
      </c>
      <c r="B84" s="181" t="s">
        <v>61</v>
      </c>
      <c r="C84" s="181" t="s">
        <v>152</v>
      </c>
      <c r="D84" s="209" t="s">
        <v>153</v>
      </c>
      <c r="E84" s="181" t="s">
        <v>152</v>
      </c>
      <c r="F84" s="209" t="s">
        <v>153</v>
      </c>
      <c r="G84" s="183" t="s">
        <v>154</v>
      </c>
      <c r="H84" s="210" t="s">
        <v>153</v>
      </c>
    </row>
    <row r="85" spans="1:8" x14ac:dyDescent="0.25">
      <c r="A85" s="211"/>
      <c r="B85" s="211"/>
      <c r="C85" s="211" t="s">
        <v>44</v>
      </c>
      <c r="D85" s="182" t="s">
        <v>66</v>
      </c>
      <c r="E85" s="211" t="s">
        <v>44</v>
      </c>
      <c r="F85" s="182" t="s">
        <v>66</v>
      </c>
      <c r="G85" s="212" t="s">
        <v>44</v>
      </c>
      <c r="H85" s="184" t="s">
        <v>66</v>
      </c>
    </row>
    <row r="86" spans="1:8" ht="15.75" thickBot="1" x14ac:dyDescent="0.3">
      <c r="A86" s="179"/>
      <c r="B86" s="179"/>
      <c r="C86" s="213" t="s">
        <v>50</v>
      </c>
      <c r="D86" s="199" t="s">
        <v>50</v>
      </c>
      <c r="E86" s="213" t="s">
        <v>50</v>
      </c>
      <c r="F86" s="199" t="s">
        <v>50</v>
      </c>
      <c r="G86" s="214" t="s">
        <v>50</v>
      </c>
      <c r="H86" s="201" t="s">
        <v>50</v>
      </c>
    </row>
    <row r="87" spans="1:8" x14ac:dyDescent="0.25">
      <c r="A87" s="215" t="s">
        <v>155</v>
      </c>
      <c r="B87" s="181" t="s">
        <v>156</v>
      </c>
      <c r="C87" s="193"/>
      <c r="D87" s="216"/>
      <c r="E87" s="193"/>
      <c r="F87" s="216"/>
      <c r="G87" s="193"/>
      <c r="H87" s="217"/>
    </row>
    <row r="88" spans="1:8" x14ac:dyDescent="0.25">
      <c r="A88" s="215" t="s">
        <v>157</v>
      </c>
      <c r="B88" s="181"/>
      <c r="C88" s="218">
        <f>D88*$B$16*12</f>
        <v>0</v>
      </c>
      <c r="D88" s="219"/>
      <c r="E88" s="218">
        <f>F88*$B$16*12</f>
        <v>0</v>
      </c>
      <c r="F88" s="219"/>
      <c r="G88" s="193">
        <f>H88*E14</f>
        <v>0</v>
      </c>
      <c r="H88" s="220"/>
    </row>
    <row r="89" spans="1:8" ht="15.75" thickBot="1" x14ac:dyDescent="0.3">
      <c r="A89" s="221"/>
      <c r="B89" s="213"/>
      <c r="C89" s="193"/>
      <c r="D89" s="144"/>
      <c r="E89" s="193"/>
      <c r="F89" s="144"/>
      <c r="G89" s="193"/>
      <c r="H89" s="133"/>
    </row>
    <row r="90" spans="1:8" x14ac:dyDescent="0.25">
      <c r="A90" s="215" t="s">
        <v>158</v>
      </c>
      <c r="B90" s="181"/>
      <c r="C90" s="126"/>
      <c r="D90" s="133"/>
      <c r="E90" s="126"/>
      <c r="F90" s="133"/>
      <c r="G90" s="126"/>
      <c r="H90" s="222"/>
    </row>
    <row r="91" spans="1:8" x14ac:dyDescent="0.25">
      <c r="A91" s="215"/>
      <c r="B91" s="181" t="s">
        <v>159</v>
      </c>
      <c r="C91" s="218">
        <f>D91*$B$16*12</f>
        <v>0</v>
      </c>
      <c r="D91" s="220"/>
      <c r="E91" s="218">
        <f>F91*$B$16*12</f>
        <v>0</v>
      </c>
      <c r="F91" s="220"/>
      <c r="G91" s="193">
        <f>H91*E14</f>
        <v>0</v>
      </c>
      <c r="H91" s="219"/>
    </row>
    <row r="92" spans="1:8" ht="15.75" thickBot="1" x14ac:dyDescent="0.3">
      <c r="A92" s="223"/>
      <c r="B92" s="213"/>
      <c r="C92" s="132"/>
      <c r="D92" s="133"/>
      <c r="E92" s="132"/>
      <c r="F92" s="133"/>
      <c r="G92" s="143"/>
      <c r="H92" s="144"/>
    </row>
    <row r="93" spans="1:8" x14ac:dyDescent="0.25">
      <c r="A93" s="224" t="s">
        <v>160</v>
      </c>
      <c r="B93" s="205"/>
      <c r="C93" s="225"/>
      <c r="D93" s="226"/>
      <c r="E93" s="225"/>
      <c r="F93" s="226"/>
      <c r="G93" s="132"/>
      <c r="H93" s="133"/>
    </row>
    <row r="94" spans="1:8" x14ac:dyDescent="0.25">
      <c r="A94" s="215" t="s">
        <v>161</v>
      </c>
      <c r="B94" s="181" t="s">
        <v>159</v>
      </c>
      <c r="C94" s="94">
        <f>D94*$B$16*6+(D94*$B$16/30*16)</f>
        <v>12222.664533333334</v>
      </c>
      <c r="D94" s="220">
        <v>1.36</v>
      </c>
      <c r="E94" s="94">
        <f>F94*$B$16*6+(F94*$B$16/30*16)</f>
        <v>12222.664533333334</v>
      </c>
      <c r="F94" s="220">
        <v>1.36</v>
      </c>
      <c r="G94" s="193">
        <f>H94*E14</f>
        <v>0</v>
      </c>
      <c r="H94" s="220">
        <v>1.36</v>
      </c>
    </row>
    <row r="95" spans="1:8" ht="15.75" thickBot="1" x14ac:dyDescent="0.3">
      <c r="A95" s="223"/>
      <c r="B95" s="213"/>
      <c r="C95" s="143"/>
      <c r="D95" s="145"/>
      <c r="E95" s="143"/>
      <c r="F95" s="145"/>
      <c r="G95" s="132"/>
      <c r="H95" s="133"/>
    </row>
    <row r="96" spans="1:8" x14ac:dyDescent="0.25">
      <c r="A96" s="215" t="s">
        <v>162</v>
      </c>
      <c r="B96" s="181" t="s">
        <v>163</v>
      </c>
      <c r="C96" s="110">
        <f>D96*$B$16*6+(D96*$B$16/30*16)</f>
        <v>13750.497600000002</v>
      </c>
      <c r="D96" s="125">
        <v>1.53</v>
      </c>
      <c r="E96" s="110">
        <f>F96*$B$16*6+(F96*$B$16/30*16)</f>
        <v>13750.497600000002</v>
      </c>
      <c r="F96" s="125">
        <v>1.53</v>
      </c>
      <c r="G96" s="126">
        <f>H96*E14</f>
        <v>0</v>
      </c>
      <c r="H96" s="125">
        <v>1.53</v>
      </c>
    </row>
    <row r="97" spans="1:8" ht="15.75" thickBot="1" x14ac:dyDescent="0.3">
      <c r="A97" s="215"/>
      <c r="B97" s="181"/>
      <c r="C97" s="143"/>
      <c r="D97" s="144"/>
      <c r="E97" s="143"/>
      <c r="F97" s="144"/>
      <c r="G97" s="132"/>
      <c r="H97" s="144"/>
    </row>
    <row r="98" spans="1:8" x14ac:dyDescent="0.25">
      <c r="A98" s="224" t="s">
        <v>164</v>
      </c>
      <c r="B98" s="205" t="s">
        <v>163</v>
      </c>
      <c r="C98" s="110">
        <f>D98*$B$16*6+(D98*$B$16/30*16)</f>
        <v>23995.966400000001</v>
      </c>
      <c r="D98" s="125">
        <v>2.67</v>
      </c>
      <c r="E98" s="110">
        <f>F98*$B$16*6+(F98*$B$16/30*16)</f>
        <v>23995.966400000001</v>
      </c>
      <c r="F98" s="125">
        <v>2.67</v>
      </c>
      <c r="G98" s="126">
        <f>H98*E14</f>
        <v>0</v>
      </c>
      <c r="H98" s="127">
        <v>2.67</v>
      </c>
    </row>
    <row r="99" spans="1:8" ht="15.75" thickBot="1" x14ac:dyDescent="0.3">
      <c r="A99" s="223" t="s">
        <v>165</v>
      </c>
      <c r="B99" s="213"/>
      <c r="C99" s="143"/>
      <c r="D99" s="144"/>
      <c r="E99" s="143"/>
      <c r="F99" s="144"/>
      <c r="G99" s="143"/>
      <c r="H99" s="145"/>
    </row>
    <row r="100" spans="1:8" x14ac:dyDescent="0.25">
      <c r="A100" s="123" t="s">
        <v>166</v>
      </c>
      <c r="B100" s="196"/>
      <c r="C100" s="110">
        <f>D100*$B$16*6+(D100*$B$16/30*16)</f>
        <v>49969.128533333336</v>
      </c>
      <c r="D100" s="219">
        <f>D88+D91+D96+D98+D94</f>
        <v>5.5600000000000005</v>
      </c>
      <c r="E100" s="110">
        <f>F100*$B$16*6+(F100*$B$16/30*16)</f>
        <v>49969.128533333336</v>
      </c>
      <c r="F100" s="219">
        <f>F88+F91+F96+F98+F94</f>
        <v>5.5600000000000005</v>
      </c>
      <c r="G100" s="227">
        <f t="shared" ref="G100:H100" si="4">G88+G91+G96+G98+G94</f>
        <v>0</v>
      </c>
      <c r="H100" s="220">
        <f t="shared" si="4"/>
        <v>5.5600000000000005</v>
      </c>
    </row>
    <row r="101" spans="1:8" ht="15.75" thickBot="1" x14ac:dyDescent="0.3">
      <c r="A101" s="197" t="s">
        <v>167</v>
      </c>
      <c r="B101" s="198"/>
      <c r="C101" s="197"/>
      <c r="D101" s="199"/>
      <c r="E101" s="197"/>
      <c r="F101" s="199"/>
      <c r="G101" s="200"/>
      <c r="H101" s="201"/>
    </row>
    <row r="102" spans="1:8" x14ac:dyDescent="0.25">
      <c r="A102" s="202"/>
      <c r="B102" s="203"/>
      <c r="C102" s="202"/>
      <c r="D102" s="202"/>
      <c r="E102" s="228">
        <f>E100+E79</f>
        <v>322462.6496</v>
      </c>
    </row>
    <row r="103" spans="1:8" x14ac:dyDescent="0.25">
      <c r="E103" s="229"/>
    </row>
    <row r="104" spans="1:8" ht="15.75" x14ac:dyDescent="0.25">
      <c r="A104" s="120" t="s">
        <v>77</v>
      </c>
      <c r="D104" s="128" t="s">
        <v>168</v>
      </c>
      <c r="E104" s="128"/>
      <c r="F104" s="128"/>
      <c r="G104" s="128"/>
      <c r="H104" s="128"/>
    </row>
    <row r="105" spans="1:8" ht="15.75" x14ac:dyDescent="0.25">
      <c r="A105" s="230" t="s">
        <v>81</v>
      </c>
      <c r="D105" s="231" t="s">
        <v>169</v>
      </c>
      <c r="E105" s="231"/>
      <c r="F105" s="231"/>
      <c r="G105" s="231"/>
      <c r="H105" s="231"/>
    </row>
    <row r="106" spans="1:8" ht="15.75" x14ac:dyDescent="0.25">
      <c r="A106" s="136"/>
      <c r="D106" s="136"/>
      <c r="E106" s="136"/>
    </row>
    <row r="107" spans="1:8" ht="15.75" x14ac:dyDescent="0.25">
      <c r="A107" s="232" t="s">
        <v>170</v>
      </c>
      <c r="B107" s="232"/>
      <c r="D107" s="137" t="s">
        <v>86</v>
      </c>
      <c r="E107" s="137"/>
    </row>
    <row r="108" spans="1:8" ht="15.75" x14ac:dyDescent="0.25">
      <c r="A108" s="233" t="s">
        <v>89</v>
      </c>
      <c r="D108" s="139" t="s">
        <v>90</v>
      </c>
      <c r="E108" s="139"/>
      <c r="F108" s="139"/>
      <c r="G108" s="139"/>
    </row>
  </sheetData>
  <mergeCells count="21">
    <mergeCell ref="D105:H105"/>
    <mergeCell ref="A107:B107"/>
    <mergeCell ref="D108:G108"/>
    <mergeCell ref="S14:AA14"/>
    <mergeCell ref="Q29:T29"/>
    <mergeCell ref="Q30:T30"/>
    <mergeCell ref="K33:L33"/>
    <mergeCell ref="Q33:T33"/>
    <mergeCell ref="D104:H104"/>
    <mergeCell ref="A7:D7"/>
    <mergeCell ref="K7:AA7"/>
    <mergeCell ref="A8:D8"/>
    <mergeCell ref="K8:AA8"/>
    <mergeCell ref="A9:E9"/>
    <mergeCell ref="K9:AA9"/>
    <mergeCell ref="B4:C4"/>
    <mergeCell ref="K4:AA4"/>
    <mergeCell ref="A5:D5"/>
    <mergeCell ref="K5:AA5"/>
    <mergeCell ref="A6:D6"/>
    <mergeCell ref="K6:A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2020-06-25T05:42:04Z</dcterms:created>
  <dcterms:modified xsi:type="dcterms:W3CDTF">2020-06-25T05:43:39Z</dcterms:modified>
</cp:coreProperties>
</file>