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9;31;33\"/>
    </mc:Choice>
  </mc:AlternateContent>
  <bookViews>
    <workbookView xWindow="0" yWindow="0" windowWidth="20490" windowHeight="7650"/>
  </bookViews>
  <sheets>
    <sheet name="33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8" i="1" l="1"/>
  <c r="D98" i="1"/>
  <c r="H96" i="1"/>
  <c r="E96" i="1"/>
  <c r="C96" i="1"/>
  <c r="G96" i="1" s="1"/>
  <c r="H94" i="1"/>
  <c r="E94" i="1"/>
  <c r="C94" i="1"/>
  <c r="G94" i="1" s="1"/>
  <c r="H92" i="1"/>
  <c r="E92" i="1"/>
  <c r="C92" i="1"/>
  <c r="G92" i="1" s="1"/>
  <c r="H89" i="1"/>
  <c r="H98" i="1" s="1"/>
  <c r="E89" i="1"/>
  <c r="E98" i="1" s="1"/>
  <c r="C89" i="1"/>
  <c r="C98" i="1" s="1"/>
  <c r="G86" i="1"/>
  <c r="H74" i="1"/>
  <c r="E74" i="1"/>
  <c r="C74" i="1"/>
  <c r="H70" i="1"/>
  <c r="E70" i="1"/>
  <c r="C70" i="1"/>
  <c r="G70" i="1" s="1"/>
  <c r="H47" i="1"/>
  <c r="G47" i="1"/>
  <c r="E47" i="1"/>
  <c r="C47" i="1"/>
  <c r="H34" i="1"/>
  <c r="E34" i="1"/>
  <c r="C34" i="1"/>
  <c r="G34" i="1" s="1"/>
  <c r="E31" i="1"/>
  <c r="C31" i="1"/>
  <c r="G31" i="1" s="1"/>
  <c r="H27" i="1"/>
  <c r="E27" i="1"/>
  <c r="C27" i="1"/>
  <c r="G27" i="1" s="1"/>
  <c r="H25" i="1"/>
  <c r="E25" i="1"/>
  <c r="C25" i="1"/>
  <c r="G25" i="1" s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AD23" i="1" s="1"/>
  <c r="AD22" i="1"/>
  <c r="F22" i="1"/>
  <c r="F72" i="1" s="1"/>
  <c r="D22" i="1"/>
  <c r="D72" i="1" s="1"/>
  <c r="AD21" i="1"/>
  <c r="AD20" i="1"/>
  <c r="AD19" i="1"/>
  <c r="AD18" i="1"/>
  <c r="F77" i="1" l="1"/>
  <c r="E72" i="1"/>
  <c r="E77" i="1" s="1"/>
  <c r="D77" i="1"/>
  <c r="H77" i="1" s="1"/>
  <c r="H72" i="1"/>
  <c r="E100" i="1"/>
  <c r="H22" i="1"/>
  <c r="G74" i="1"/>
  <c r="C22" i="1"/>
  <c r="E22" i="1"/>
  <c r="G89" i="1"/>
  <c r="G98" i="1" s="1"/>
  <c r="G22" i="1" l="1"/>
  <c r="C72" i="1"/>
  <c r="G72" i="1" l="1"/>
  <c r="C77" i="1"/>
  <c r="G77" i="1" l="1"/>
  <c r="G100" i="1" s="1"/>
  <c r="C100" i="1"/>
</calcChain>
</file>

<file path=xl/sharedStrings.xml><?xml version="1.0" encoding="utf-8"?>
<sst xmlns="http://schemas.openxmlformats.org/spreadsheetml/2006/main" count="256" uniqueCount="166">
  <si>
    <t>ПРИЛОЖЕНИЕ №5</t>
  </si>
  <si>
    <t>к Договору управления многоквартирного</t>
  </si>
  <si>
    <t>дома ул.Солнечная 33</t>
  </si>
  <si>
    <t xml:space="preserve">                                                                  </t>
  </si>
  <si>
    <t>Отчет</t>
  </si>
  <si>
    <t xml:space="preserve">                                                                                                                              Отчет                                                                  </t>
  </si>
  <si>
    <t xml:space="preserve">                                                управляющей организации</t>
  </si>
  <si>
    <t xml:space="preserve">                                  ООО "Управляющая компания "Да Винчи"</t>
  </si>
  <si>
    <t xml:space="preserve">                           о деятельности за отчетный период с 01.01.2020г. по 31.12.2020г.</t>
  </si>
  <si>
    <t xml:space="preserve">                           о деятельности за отчетный период с 15.06.2019г. по 31.12.2019 г.</t>
  </si>
  <si>
    <t xml:space="preserve">                     по многоквартирному дому, расположенному по адресу:  ул.Солнечная 33</t>
  </si>
  <si>
    <t xml:space="preserve">                     по многоквартирному дому, расположенному по адресу:  Солнечная 33</t>
  </si>
  <si>
    <t xml:space="preserve">          Отчет по затратам на  содержанию и текущий ремонт общего имущества  многоквартирного  дома за 2020г.</t>
  </si>
  <si>
    <t xml:space="preserve">Общая  площадь </t>
  </si>
  <si>
    <t>помещений, всего кв.м</t>
  </si>
  <si>
    <t xml:space="preserve">Текущее </t>
  </si>
  <si>
    <t>ГВ</t>
  </si>
  <si>
    <t>Отведение</t>
  </si>
  <si>
    <t>ХВ</t>
  </si>
  <si>
    <t>Э/эн</t>
  </si>
  <si>
    <t>Коммуналь.</t>
  </si>
  <si>
    <t>в том числе</t>
  </si>
  <si>
    <t>в том числе:</t>
  </si>
  <si>
    <t xml:space="preserve">                                                                      </t>
  </si>
  <si>
    <t>содержание,</t>
  </si>
  <si>
    <t>на СОИ</t>
  </si>
  <si>
    <t>сточных вод</t>
  </si>
  <si>
    <t>услуги</t>
  </si>
  <si>
    <t>Гор.вода</t>
  </si>
  <si>
    <t>Хол.вода</t>
  </si>
  <si>
    <t>Водоотвед</t>
  </si>
  <si>
    <t>эл/энергия</t>
  </si>
  <si>
    <t>отопление</t>
  </si>
  <si>
    <t>антенна</t>
  </si>
  <si>
    <t>тко</t>
  </si>
  <si>
    <t>домофон</t>
  </si>
  <si>
    <t>очист.систем</t>
  </si>
  <si>
    <t>жилых помещений</t>
  </si>
  <si>
    <t xml:space="preserve"> </t>
  </si>
  <si>
    <t>(теплоносит)</t>
  </si>
  <si>
    <t>(подогрев)</t>
  </si>
  <si>
    <t>Всего,</t>
  </si>
  <si>
    <t>(теплон.)</t>
  </si>
  <si>
    <t>нежилых помещений</t>
  </si>
  <si>
    <t>руб.</t>
  </si>
  <si>
    <t>руб</t>
  </si>
  <si>
    <t>Количество этажей, шт</t>
  </si>
  <si>
    <t>I</t>
  </si>
  <si>
    <t>Остаток д/ср-в на 01.01.2020г</t>
  </si>
  <si>
    <t>Количество подъездов, шт</t>
  </si>
  <si>
    <t>ПЛАН</t>
  </si>
  <si>
    <t>ФАКТ</t>
  </si>
  <si>
    <t>ОТКЛОНЕНИЕ</t>
  </si>
  <si>
    <t>Перечень видов</t>
  </si>
  <si>
    <t>Периодичность выполнения работ,</t>
  </si>
  <si>
    <t xml:space="preserve">Сумма </t>
  </si>
  <si>
    <t xml:space="preserve">Тариф на </t>
  </si>
  <si>
    <t>Задолженность на 01.01.2020г.</t>
  </si>
  <si>
    <t>работ и услуг</t>
  </si>
  <si>
    <t>оказания услуг</t>
  </si>
  <si>
    <t>затрат</t>
  </si>
  <si>
    <t xml:space="preserve"> 1м2 площади </t>
  </si>
  <si>
    <t xml:space="preserve"> 1 м2 площади </t>
  </si>
  <si>
    <t>Начислено  с 01.01.2020 по 31.12.2020</t>
  </si>
  <si>
    <t>помещений,</t>
  </si>
  <si>
    <t>Оплачено  с 01.01.2020 по 31.12.2020</t>
  </si>
  <si>
    <t>1. Техническое обслуживание внутридомовых инженерных сетей и обслуживание системы электроснабжения многоквартирного дома</t>
  </si>
  <si>
    <t>(Перечень согласно ПП РФ № 290 от 03.04.2013г., минимальная периодичность в соответствии с законодательством РФ)</t>
  </si>
  <si>
    <t>Проведение технических осмотров, мелкого профилактического и экстренного  ремонта , устранение незначительных неисправностей в системах отопления, водоснабжения, водоотведения, электроснабжения, а также: ремонт, регулеровка, наладка и  испытание систем центрального отопления; промывка опрессовка, консервация  и расконсервация системы центрального отопления; контроль параметров теплоносителя и воды; укрепление трубопроводов, мелкий ремонт изоляции, проверка исправности канализационных вытяжек и устранение причин при обнаружении их неисправности и т.д</t>
  </si>
  <si>
    <t>Задолженность на 01.01.2021г.</t>
  </si>
  <si>
    <t>2. Техническое обслуживание  конструктивных элементов многоквартирного дома</t>
  </si>
  <si>
    <t>Выполнено работ (оказано услуг)</t>
  </si>
  <si>
    <t>Проведение технических осмотров, мелкого  и экстренного  ремонта , устранение незначительных неисправностей в конструктивных элементах здания, смена и восстановление разбитых стекол, ремонт и укрепление окон и дверей, очистка кровли и козырьков над подъездами от мусора, наледи, снежных навесов;  очистка подвальных помещений от мусора; закрытие на замки подвальных дверей, открытие и закрытие утеплителем вентиляционных шахт, ревизия ливневой канализации с прочисткой, мелким ремонтом и т.д.</t>
  </si>
  <si>
    <t>Управляющая организация</t>
  </si>
  <si>
    <t>3. Аварийно-</t>
  </si>
  <si>
    <t>Круглосуточно на системах водоснабжения,</t>
  </si>
  <si>
    <t>ООО "УК"Да Винчи"</t>
  </si>
  <si>
    <t>диспетчерское</t>
  </si>
  <si>
    <t xml:space="preserve">водоотведения, теплоснабжения и </t>
  </si>
  <si>
    <t>обслуживание</t>
  </si>
  <si>
    <t>электроснабжения</t>
  </si>
  <si>
    <r>
      <t>Директор _______________________/</t>
    </r>
    <r>
      <rPr>
        <b/>
        <sz val="12"/>
        <color theme="1"/>
        <rFont val="Times New Roman"/>
        <family val="1"/>
        <charset val="204"/>
      </rPr>
      <t>А.А.Юдаков</t>
    </r>
    <r>
      <rPr>
        <sz val="12"/>
        <color theme="1"/>
        <rFont val="Times New Roman"/>
        <family val="1"/>
        <charset val="204"/>
      </rPr>
      <t>/</t>
    </r>
  </si>
  <si>
    <t>М.П</t>
  </si>
  <si>
    <t>4. Обслуживание</t>
  </si>
  <si>
    <t>Ежемесячно</t>
  </si>
  <si>
    <t>общедомовых приборов</t>
  </si>
  <si>
    <t>учета</t>
  </si>
  <si>
    <t>5.  Санитарные работы  по содержанию помещений общего пользования</t>
  </si>
  <si>
    <t>Влажное подметание лестничных</t>
  </si>
  <si>
    <t xml:space="preserve"> 3этажа - 5раз в неделю</t>
  </si>
  <si>
    <t xml:space="preserve">площадок и маршей </t>
  </si>
  <si>
    <t>Мытье лестничных площадок и маршей</t>
  </si>
  <si>
    <t>4 раза в месяц</t>
  </si>
  <si>
    <t>Влажная протирка подоконников,</t>
  </si>
  <si>
    <t>поручней перил,почтовых ящиков, эл/шкафов</t>
  </si>
  <si>
    <t xml:space="preserve">Мытье окон с внутренней стороны </t>
  </si>
  <si>
    <t>помещения МОП</t>
  </si>
  <si>
    <t>2 раза в год</t>
  </si>
  <si>
    <t>мытье окон с наружней стороны с привлечением альпенистов</t>
  </si>
  <si>
    <t>Комплекс работ по уборке подъезда</t>
  </si>
  <si>
    <t>( влажная протирка стен, дверей, плафонов,</t>
  </si>
  <si>
    <t>обметание пыли с потолков)</t>
  </si>
  <si>
    <t>4 раз в год</t>
  </si>
  <si>
    <t xml:space="preserve">6. Уборка земельного участка входящего в состав общего имущества дома  </t>
  </si>
  <si>
    <t>6.1. Уборка придомовой</t>
  </si>
  <si>
    <t>территории в зимний период</t>
  </si>
  <si>
    <t xml:space="preserve">Подметание, сдвижка снега </t>
  </si>
  <si>
    <t>6 раз в неделю</t>
  </si>
  <si>
    <t>Очистка от наледи, льда входы в подъезд, тротуары</t>
  </si>
  <si>
    <t>по мере необходимости</t>
  </si>
  <si>
    <t>Очистка от снега и наледи входов в подвал</t>
  </si>
  <si>
    <t>Посыпка территории песком в дни гололеда</t>
  </si>
  <si>
    <t>Протирка указателей</t>
  </si>
  <si>
    <t>1 раз в месяц</t>
  </si>
  <si>
    <t>Очистка урн от мусора</t>
  </si>
  <si>
    <t>Уборка контейнерной площадки от мусора, снега</t>
  </si>
  <si>
    <t>наледи</t>
  </si>
  <si>
    <t>6.2. Уборка придомовой</t>
  </si>
  <si>
    <t>территории в летний период</t>
  </si>
  <si>
    <t>Подметание и уборка</t>
  </si>
  <si>
    <t>придомовой территории</t>
  </si>
  <si>
    <t xml:space="preserve">Уборка мусора с газонов </t>
  </si>
  <si>
    <t>Уборка газонов от листьев, сучьев</t>
  </si>
  <si>
    <t>1 раз в  неделю</t>
  </si>
  <si>
    <t>Стрижка (выкашивание) газонов</t>
  </si>
  <si>
    <t>Полив газонов, зеленых насаждений</t>
  </si>
  <si>
    <t>3 раза в  неделю</t>
  </si>
  <si>
    <t>1 раз в  месяц</t>
  </si>
  <si>
    <t>Уборка входов в подвал</t>
  </si>
  <si>
    <t>1 раз в неделю</t>
  </si>
  <si>
    <t>Уборка контейнерной площадки от мусора</t>
  </si>
  <si>
    <t xml:space="preserve">7. Дератизация, </t>
  </si>
  <si>
    <t>Дератизация - 1 раз в квартал</t>
  </si>
  <si>
    <t xml:space="preserve">    дезинсекция</t>
  </si>
  <si>
    <t xml:space="preserve">Дезинсекция - по заявке </t>
  </si>
  <si>
    <t>Итого содержание общего</t>
  </si>
  <si>
    <t xml:space="preserve">  имущества дома</t>
  </si>
  <si>
    <t xml:space="preserve">8. Услуги и работы по управлению </t>
  </si>
  <si>
    <t>многоквартирным домом</t>
  </si>
  <si>
    <t xml:space="preserve">Всего стоимость работ и услуг </t>
  </si>
  <si>
    <t xml:space="preserve"> по управлению и содержанию дома</t>
  </si>
  <si>
    <t xml:space="preserve">                                                     Дополнительные работы и услуги :</t>
  </si>
  <si>
    <t>Стоимость</t>
  </si>
  <si>
    <t>Цена работ,</t>
  </si>
  <si>
    <t>работ,услуг</t>
  </si>
  <si>
    <t xml:space="preserve">услуг в месяц  </t>
  </si>
  <si>
    <t xml:space="preserve"> в год,</t>
  </si>
  <si>
    <t xml:space="preserve">на 1кв.м площади </t>
  </si>
  <si>
    <t>в месяц,</t>
  </si>
  <si>
    <t>1. Механизированная уборка придомовой</t>
  </si>
  <si>
    <t>В зимний период</t>
  </si>
  <si>
    <t>территории с вывозом снега на отвал</t>
  </si>
  <si>
    <t>2. Услуги охранного предприятия</t>
  </si>
  <si>
    <t>Круглосуточно</t>
  </si>
  <si>
    <t>3. Техническое обслуживание шлагбаумов,</t>
  </si>
  <si>
    <t>калиток, видеонаблюдения</t>
  </si>
  <si>
    <t>4.  Обслуживание фонтана</t>
  </si>
  <si>
    <t>Период: Май - Сентябрь</t>
  </si>
  <si>
    <t>5. Обслуживание газонов и зеленых</t>
  </si>
  <si>
    <t xml:space="preserve">    насаждений</t>
  </si>
  <si>
    <t xml:space="preserve">Всего стоимость </t>
  </si>
  <si>
    <t>дополнительных работ (услуг)</t>
  </si>
  <si>
    <t>Собственик</t>
  </si>
  <si>
    <t>кв №8</t>
  </si>
  <si>
    <r>
      <t>_____________________/</t>
    </r>
    <r>
      <rPr>
        <b/>
        <sz val="12"/>
        <color theme="1"/>
        <rFont val="Times New Roman"/>
        <family val="1"/>
        <charset val="204"/>
      </rPr>
      <t>Замураев Алексей Владимирович</t>
    </r>
  </si>
  <si>
    <t>(подпись/Ф.И.О.)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</si>
</sst>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9" fillId="0" borderId="0"/>
  </cellStyleXfs>
  <cellXfs count="23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left" vertical="center" wrapText="1"/>
    </xf>
    <xf numFmtId="0" fontId="6" fillId="0" borderId="0" xfId="0" applyFont="1"/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0" xfId="0" applyFont="1"/>
    <xf numFmtId="0" fontId="7" fillId="0" borderId="6" xfId="0" applyFont="1" applyBorder="1"/>
    <xf numFmtId="164" fontId="7" fillId="0" borderId="7" xfId="0" applyNumberFormat="1" applyFont="1" applyBorder="1"/>
    <xf numFmtId="0" fontId="7" fillId="0" borderId="8" xfId="0" applyFont="1" applyBorder="1"/>
    <xf numFmtId="0" fontId="7" fillId="0" borderId="9" xfId="0" applyFont="1" applyBorder="1"/>
    <xf numFmtId="0" fontId="3" fillId="0" borderId="10" xfId="0" applyFont="1" applyBorder="1"/>
    <xf numFmtId="0" fontId="5" fillId="0" borderId="11" xfId="0" applyFont="1" applyBorder="1"/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7" fillId="0" borderId="15" xfId="0" applyFont="1" applyBorder="1"/>
    <xf numFmtId="164" fontId="7" fillId="0" borderId="16" xfId="0" applyNumberFormat="1" applyFont="1" applyBorder="1"/>
    <xf numFmtId="0" fontId="7" fillId="0" borderId="17" xfId="0" applyFont="1" applyBorder="1"/>
    <xf numFmtId="0" fontId="7" fillId="0" borderId="18" xfId="0" applyFont="1" applyBorder="1"/>
    <xf numFmtId="0" fontId="3" fillId="0" borderId="11" xfId="0" applyFont="1" applyBorder="1"/>
    <xf numFmtId="0" fontId="5" fillId="0" borderId="19" xfId="0" applyFont="1" applyBorder="1"/>
    <xf numFmtId="0" fontId="5" fillId="0" borderId="20" xfId="0" applyFont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7" fillId="0" borderId="21" xfId="0" applyFont="1" applyBorder="1"/>
    <xf numFmtId="0" fontId="3" fillId="0" borderId="20" xfId="0" applyFont="1" applyBorder="1"/>
    <xf numFmtId="0" fontId="5" fillId="0" borderId="22" xfId="0" applyFont="1" applyBorder="1" applyAlignment="1">
      <alignment horizontal="center"/>
    </xf>
    <xf numFmtId="0" fontId="3" fillId="0" borderId="1" xfId="0" applyFont="1" applyBorder="1"/>
    <xf numFmtId="0" fontId="3" fillId="0" borderId="22" xfId="0" applyFont="1" applyBorder="1"/>
    <xf numFmtId="0" fontId="3" fillId="0" borderId="23" xfId="0" applyFont="1" applyBorder="1"/>
    <xf numFmtId="0" fontId="7" fillId="0" borderId="16" xfId="0" applyFont="1" applyBorder="1"/>
    <xf numFmtId="0" fontId="7" fillId="0" borderId="0" xfId="0" applyFont="1" applyBorder="1"/>
    <xf numFmtId="0" fontId="7" fillId="0" borderId="19" xfId="0" applyFont="1" applyBorder="1"/>
    <xf numFmtId="0" fontId="5" fillId="0" borderId="23" xfId="0" applyFont="1" applyBorder="1"/>
    <xf numFmtId="0" fontId="5" fillId="0" borderId="24" xfId="0" applyFont="1" applyFill="1" applyBorder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7" fillId="0" borderId="25" xfId="0" applyFont="1" applyBorder="1"/>
    <xf numFmtId="0" fontId="7" fillId="0" borderId="26" xfId="0" applyFont="1" applyBorder="1"/>
    <xf numFmtId="0" fontId="7" fillId="0" borderId="27" xfId="0" applyFont="1" applyBorder="1"/>
    <xf numFmtId="0" fontId="7" fillId="0" borderId="28" xfId="0" applyFont="1" applyBorder="1"/>
    <xf numFmtId="0" fontId="6" fillId="0" borderId="29" xfId="0" applyFont="1" applyBorder="1" applyAlignment="1">
      <alignment horizontal="right"/>
    </xf>
    <xf numFmtId="0" fontId="6" fillId="0" borderId="30" xfId="0" applyFont="1" applyBorder="1"/>
    <xf numFmtId="2" fontId="6" fillId="0" borderId="31" xfId="0" applyNumberFormat="1" applyFont="1" applyBorder="1"/>
    <xf numFmtId="0" fontId="5" fillId="0" borderId="31" xfId="0" applyFont="1" applyBorder="1"/>
    <xf numFmtId="2" fontId="5" fillId="0" borderId="31" xfId="0" applyNumberFormat="1" applyFont="1" applyBorder="1"/>
    <xf numFmtId="0" fontId="5" fillId="0" borderId="32" xfId="0" applyFont="1" applyBorder="1"/>
    <xf numFmtId="0" fontId="3" fillId="0" borderId="33" xfId="0" applyFont="1" applyBorder="1"/>
    <xf numFmtId="0" fontId="3" fillId="0" borderId="7" xfId="0" applyFont="1" applyBorder="1"/>
    <xf numFmtId="0" fontId="3" fillId="0" borderId="34" xfId="0" applyFont="1" applyBorder="1"/>
    <xf numFmtId="0" fontId="7" fillId="0" borderId="35" xfId="0" applyFont="1" applyBorder="1"/>
    <xf numFmtId="0" fontId="5" fillId="0" borderId="30" xfId="0" applyFont="1" applyBorder="1"/>
    <xf numFmtId="0" fontId="5" fillId="0" borderId="36" xfId="0" applyFont="1" applyBorder="1" applyAlignment="1">
      <alignment horizontal="center"/>
    </xf>
    <xf numFmtId="2" fontId="5" fillId="0" borderId="36" xfId="0" applyNumberFormat="1" applyFont="1" applyBorder="1"/>
    <xf numFmtId="0" fontId="3" fillId="0" borderId="36" xfId="0" applyFont="1" applyBorder="1"/>
    <xf numFmtId="0" fontId="3" fillId="0" borderId="26" xfId="0" applyFont="1" applyBorder="1"/>
    <xf numFmtId="0" fontId="3" fillId="0" borderId="37" xfId="0" applyFont="1" applyBorder="1"/>
    <xf numFmtId="0" fontId="7" fillId="0" borderId="10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5" fillId="0" borderId="39" xfId="0" applyFont="1" applyBorder="1"/>
    <xf numFmtId="0" fontId="5" fillId="0" borderId="30" xfId="2" applyFont="1" applyBorder="1"/>
    <xf numFmtId="2" fontId="5" fillId="0" borderId="26" xfId="0" applyNumberFormat="1" applyFont="1" applyBorder="1"/>
    <xf numFmtId="2" fontId="3" fillId="0" borderId="0" xfId="0" applyNumberFormat="1" applyFont="1"/>
    <xf numFmtId="0" fontId="7" fillId="0" borderId="6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2" fontId="5" fillId="0" borderId="36" xfId="0" applyNumberFormat="1" applyFont="1" applyFill="1" applyBorder="1"/>
    <xf numFmtId="2" fontId="5" fillId="0" borderId="26" xfId="0" applyNumberFormat="1" applyFont="1" applyFill="1" applyBorder="1"/>
    <xf numFmtId="2" fontId="5" fillId="0" borderId="37" xfId="0" applyNumberFormat="1" applyFont="1" applyFill="1" applyBorder="1"/>
    <xf numFmtId="0" fontId="7" fillId="0" borderId="38" xfId="0" applyFont="1" applyBorder="1"/>
    <xf numFmtId="0" fontId="3" fillId="0" borderId="37" xfId="0" applyFont="1" applyBorder="1" applyAlignment="1">
      <alignment horizontal="center" vertical="center"/>
    </xf>
    <xf numFmtId="0" fontId="7" fillId="0" borderId="40" xfId="0" applyFont="1" applyBorder="1"/>
    <xf numFmtId="0" fontId="7" fillId="0" borderId="4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38" xfId="3" applyFont="1" applyFill="1" applyBorder="1" applyAlignment="1">
      <alignment horizontal="left" vertical="center" wrapText="1"/>
    </xf>
    <xf numFmtId="0" fontId="11" fillId="2" borderId="38" xfId="3" applyFont="1" applyFill="1" applyBorder="1" applyAlignment="1">
      <alignment horizontal="center" vertical="top" wrapText="1"/>
    </xf>
    <xf numFmtId="164" fontId="10" fillId="0" borderId="2" xfId="3" applyNumberFormat="1" applyFont="1" applyFill="1" applyBorder="1" applyAlignment="1">
      <alignment horizontal="center" vertical="center" wrapText="1"/>
    </xf>
    <xf numFmtId="2" fontId="10" fillId="0" borderId="42" xfId="3" applyNumberFormat="1" applyFont="1" applyFill="1" applyBorder="1" applyAlignment="1">
      <alignment horizontal="center" vertical="center" wrapText="1"/>
    </xf>
    <xf numFmtId="164" fontId="10" fillId="0" borderId="6" xfId="3" applyNumberFormat="1" applyFont="1" applyFill="1" applyBorder="1" applyAlignment="1">
      <alignment horizontal="center" vertical="center" wrapText="1"/>
    </xf>
    <xf numFmtId="2" fontId="10" fillId="0" borderId="43" xfId="3" applyNumberFormat="1" applyFont="1" applyFill="1" applyBorder="1" applyAlignment="1">
      <alignment horizontal="center" vertical="center" wrapText="1"/>
    </xf>
    <xf numFmtId="0" fontId="11" fillId="2" borderId="35" xfId="3" applyFont="1" applyFill="1" applyBorder="1" applyAlignment="1">
      <alignment horizontal="center" vertical="top" wrapText="1"/>
    </xf>
    <xf numFmtId="2" fontId="10" fillId="0" borderId="15" xfId="3" applyNumberFormat="1" applyFont="1" applyFill="1" applyBorder="1" applyAlignment="1">
      <alignment horizontal="center" vertical="center" wrapText="1"/>
    </xf>
    <xf numFmtId="2" fontId="10" fillId="0" borderId="44" xfId="3" applyNumberFormat="1" applyFont="1" applyFill="1" applyBorder="1" applyAlignment="1">
      <alignment horizontal="center" vertical="center" wrapText="1"/>
    </xf>
    <xf numFmtId="0" fontId="11" fillId="2" borderId="45" xfId="3" applyFont="1" applyFill="1" applyBorder="1" applyAlignment="1">
      <alignment horizontal="left" vertical="center" wrapText="1"/>
    </xf>
    <xf numFmtId="0" fontId="12" fillId="0" borderId="45" xfId="0" applyFont="1" applyBorder="1" applyAlignment="1">
      <alignment vertical="center"/>
    </xf>
    <xf numFmtId="2" fontId="7" fillId="2" borderId="6" xfId="0" applyNumberFormat="1" applyFont="1" applyFill="1" applyBorder="1" applyAlignment="1">
      <alignment vertical="center"/>
    </xf>
    <xf numFmtId="2" fontId="13" fillId="2" borderId="34" xfId="3" applyNumberFormat="1" applyFont="1" applyFill="1" applyBorder="1" applyAlignment="1">
      <alignment horizontal="center" vertical="center" wrapText="1"/>
    </xf>
    <xf numFmtId="2" fontId="13" fillId="2" borderId="43" xfId="3" applyNumberFormat="1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left" vertical="center" wrapText="1"/>
    </xf>
    <xf numFmtId="2" fontId="14" fillId="0" borderId="36" xfId="0" applyNumberFormat="1" applyFont="1" applyBorder="1"/>
    <xf numFmtId="0" fontId="10" fillId="0" borderId="35" xfId="3" applyFont="1" applyFill="1" applyBorder="1" applyAlignment="1">
      <alignment horizontal="left" vertical="center" wrapText="1"/>
    </xf>
    <xf numFmtId="0" fontId="15" fillId="0" borderId="46" xfId="0" applyFont="1" applyBorder="1" applyAlignment="1">
      <alignment vertical="center"/>
    </xf>
    <xf numFmtId="164" fontId="10" fillId="0" borderId="25" xfId="3" applyNumberFormat="1" applyFont="1" applyFill="1" applyBorder="1" applyAlignment="1">
      <alignment horizontal="center" vertical="center" wrapText="1"/>
    </xf>
    <xf numFmtId="2" fontId="10" fillId="0" borderId="37" xfId="3" applyNumberFormat="1" applyFont="1" applyFill="1" applyBorder="1" applyAlignment="1">
      <alignment horizontal="center" vertical="center" wrapText="1"/>
    </xf>
    <xf numFmtId="0" fontId="5" fillId="0" borderId="47" xfId="0" applyFont="1" applyBorder="1"/>
    <xf numFmtId="0" fontId="5" fillId="0" borderId="48" xfId="0" applyFont="1" applyBorder="1"/>
    <xf numFmtId="2" fontId="7" fillId="0" borderId="49" xfId="0" applyNumberFormat="1" applyFont="1" applyBorder="1" applyAlignment="1">
      <alignment horizontal="right"/>
    </xf>
    <xf numFmtId="2" fontId="5" fillId="0" borderId="50" xfId="0" applyNumberFormat="1" applyFont="1" applyBorder="1"/>
    <xf numFmtId="2" fontId="5" fillId="0" borderId="51" xfId="0" applyNumberFormat="1" applyFont="1" applyBorder="1"/>
    <xf numFmtId="0" fontId="3" fillId="0" borderId="50" xfId="0" applyFont="1" applyBorder="1"/>
    <xf numFmtId="0" fontId="3" fillId="0" borderId="51" xfId="0" applyFont="1" applyBorder="1"/>
    <xf numFmtId="0" fontId="3" fillId="0" borderId="52" xfId="0" applyFont="1" applyBorder="1"/>
    <xf numFmtId="2" fontId="15" fillId="0" borderId="25" xfId="0" applyNumberFormat="1" applyFont="1" applyBorder="1" applyAlignment="1">
      <alignment horizontal="center" vertical="center"/>
    </xf>
    <xf numFmtId="2" fontId="15" fillId="0" borderId="15" xfId="0" applyNumberFormat="1" applyFont="1" applyBorder="1" applyAlignment="1">
      <alignment horizontal="center" vertical="center"/>
    </xf>
    <xf numFmtId="2" fontId="16" fillId="0" borderId="15" xfId="3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2" fontId="14" fillId="0" borderId="0" xfId="0" applyNumberFormat="1" applyFont="1" applyBorder="1"/>
    <xf numFmtId="2" fontId="5" fillId="0" borderId="0" xfId="0" applyNumberFormat="1" applyFont="1" applyBorder="1"/>
    <xf numFmtId="2" fontId="5" fillId="0" borderId="0" xfId="0" applyNumberFormat="1" applyFont="1" applyBorder="1" applyAlignment="1">
      <alignment horizontal="left"/>
    </xf>
    <xf numFmtId="0" fontId="17" fillId="0" borderId="35" xfId="0" applyFont="1" applyBorder="1"/>
    <xf numFmtId="0" fontId="7" fillId="0" borderId="35" xfId="0" applyFont="1" applyBorder="1" applyAlignment="1">
      <alignment horizontal="center"/>
    </xf>
    <xf numFmtId="2" fontId="17" fillId="0" borderId="44" xfId="0" applyNumberFormat="1" applyFont="1" applyBorder="1" applyAlignment="1">
      <alignment horizontal="center"/>
    </xf>
    <xf numFmtId="164" fontId="10" fillId="0" borderId="15" xfId="3" applyNumberFormat="1" applyFont="1" applyFill="1" applyBorder="1" applyAlignment="1">
      <alignment horizontal="center" vertical="center" wrapText="1"/>
    </xf>
    <xf numFmtId="164" fontId="17" fillId="0" borderId="15" xfId="0" applyNumberFormat="1" applyFont="1" applyBorder="1" applyAlignment="1">
      <alignment horizontal="center"/>
    </xf>
    <xf numFmtId="0" fontId="6" fillId="0" borderId="0" xfId="0" applyFont="1" applyFill="1" applyBorder="1"/>
    <xf numFmtId="0" fontId="18" fillId="0" borderId="0" xfId="0" applyFont="1" applyAlignment="1">
      <alignment horizontal="left"/>
    </xf>
    <xf numFmtId="0" fontId="17" fillId="0" borderId="38" xfId="0" applyFont="1" applyBorder="1"/>
    <xf numFmtId="0" fontId="17" fillId="0" borderId="38" xfId="0" applyFont="1" applyBorder="1" applyAlignment="1">
      <alignment horizontal="center"/>
    </xf>
    <xf numFmtId="0" fontId="17" fillId="0" borderId="43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19" fillId="0" borderId="0" xfId="0" applyFont="1"/>
    <xf numFmtId="0" fontId="19" fillId="0" borderId="0" xfId="0" applyFont="1" applyAlignment="1"/>
    <xf numFmtId="0" fontId="17" fillId="0" borderId="45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19" fillId="0" borderId="0" xfId="0" applyFont="1" applyAlignment="1">
      <alignment horizontal="center"/>
    </xf>
    <xf numFmtId="2" fontId="17" fillId="0" borderId="16" xfId="0" applyNumberFormat="1" applyFont="1" applyBorder="1" applyAlignment="1">
      <alignment horizontal="center"/>
    </xf>
    <xf numFmtId="2" fontId="17" fillId="0" borderId="18" xfId="0" applyNumberFormat="1" applyFont="1" applyBorder="1" applyAlignment="1">
      <alignment horizontal="center"/>
    </xf>
    <xf numFmtId="0" fontId="5" fillId="2" borderId="0" xfId="0" applyFont="1" applyFill="1" applyBorder="1"/>
    <xf numFmtId="0" fontId="17" fillId="0" borderId="53" xfId="0" applyFont="1" applyBorder="1" applyAlignment="1">
      <alignment horizontal="center"/>
    </xf>
    <xf numFmtId="0" fontId="20" fillId="0" borderId="0" xfId="0" applyFont="1" applyBorder="1"/>
    <xf numFmtId="0" fontId="17" fillId="0" borderId="45" xfId="0" applyFont="1" applyBorder="1"/>
    <xf numFmtId="0" fontId="7" fillId="0" borderId="45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2" fontId="6" fillId="0" borderId="0" xfId="0" applyNumberFormat="1" applyFont="1" applyBorder="1"/>
    <xf numFmtId="0" fontId="10" fillId="0" borderId="46" xfId="3" applyFont="1" applyFill="1" applyBorder="1" applyAlignment="1">
      <alignment horizontal="left" vertical="center" wrapText="1"/>
    </xf>
    <xf numFmtId="164" fontId="10" fillId="0" borderId="25" xfId="3" applyNumberFormat="1" applyFont="1" applyFill="1" applyBorder="1" applyAlignment="1">
      <alignment horizontal="center" wrapText="1"/>
    </xf>
    <xf numFmtId="2" fontId="17" fillId="0" borderId="26" xfId="0" applyNumberFormat="1" applyFont="1" applyBorder="1" applyAlignment="1">
      <alignment horizontal="center"/>
    </xf>
    <xf numFmtId="164" fontId="10" fillId="0" borderId="21" xfId="3" applyNumberFormat="1" applyFont="1" applyFill="1" applyBorder="1" applyAlignment="1">
      <alignment horizontal="center" wrapText="1"/>
    </xf>
    <xf numFmtId="2" fontId="17" fillId="0" borderId="37" xfId="0" applyNumberFormat="1" applyFont="1" applyBorder="1" applyAlignment="1">
      <alignment horizontal="center"/>
    </xf>
    <xf numFmtId="164" fontId="17" fillId="0" borderId="25" xfId="0" applyNumberFormat="1" applyFont="1" applyBorder="1" applyAlignment="1">
      <alignment horizontal="center"/>
    </xf>
    <xf numFmtId="0" fontId="7" fillId="0" borderId="54" xfId="0" applyFont="1" applyBorder="1"/>
    <xf numFmtId="0" fontId="3" fillId="0" borderId="35" xfId="0" applyFont="1" applyBorder="1" applyAlignment="1">
      <alignment horizontal="center"/>
    </xf>
    <xf numFmtId="164" fontId="7" fillId="0" borderId="38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2" fontId="7" fillId="0" borderId="19" xfId="0" applyNumberFormat="1" applyFont="1" applyBorder="1" applyAlignment="1">
      <alignment horizontal="center"/>
    </xf>
    <xf numFmtId="0" fontId="7" fillId="0" borderId="55" xfId="0" applyFont="1" applyBorder="1"/>
    <xf numFmtId="0" fontId="3" fillId="0" borderId="45" xfId="0" applyFont="1" applyBorder="1" applyAlignment="1">
      <alignment horizontal="center"/>
    </xf>
    <xf numFmtId="0" fontId="3" fillId="0" borderId="35" xfId="0" applyFont="1" applyBorder="1"/>
    <xf numFmtId="0" fontId="3" fillId="0" borderId="45" xfId="0" applyFont="1" applyBorder="1"/>
    <xf numFmtId="0" fontId="3" fillId="0" borderId="38" xfId="0" applyFont="1" applyBorder="1" applyAlignment="1">
      <alignment horizontal="center"/>
    </xf>
    <xf numFmtId="0" fontId="3" fillId="0" borderId="0" xfId="0" applyFont="1" applyBorder="1"/>
    <xf numFmtId="0" fontId="3" fillId="0" borderId="38" xfId="0" applyFont="1" applyBorder="1"/>
    <xf numFmtId="164" fontId="7" fillId="0" borderId="35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164" fontId="7" fillId="0" borderId="15" xfId="0" applyNumberFormat="1" applyFont="1" applyBorder="1" applyAlignment="1">
      <alignment horizontal="center"/>
    </xf>
    <xf numFmtId="2" fontId="7" fillId="0" borderId="18" xfId="0" applyNumberFormat="1" applyFont="1" applyBorder="1" applyAlignment="1">
      <alignment horizontal="center"/>
    </xf>
    <xf numFmtId="0" fontId="7" fillId="0" borderId="45" xfId="0" applyFont="1" applyBorder="1"/>
    <xf numFmtId="0" fontId="7" fillId="0" borderId="34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7" fillId="0" borderId="46" xfId="0" applyFont="1" applyBorder="1" applyAlignment="1">
      <alignment horizontal="left"/>
    </xf>
    <xf numFmtId="0" fontId="7" fillId="0" borderId="46" xfId="0" applyFont="1" applyBorder="1" applyAlignment="1">
      <alignment horizontal="center"/>
    </xf>
    <xf numFmtId="0" fontId="7" fillId="0" borderId="46" xfId="0" applyFont="1" applyBorder="1"/>
    <xf numFmtId="0" fontId="7" fillId="0" borderId="35" xfId="0" applyFont="1" applyBorder="1" applyAlignment="1">
      <alignment horizontal="left"/>
    </xf>
    <xf numFmtId="0" fontId="7" fillId="0" borderId="38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2" fontId="17" fillId="0" borderId="17" xfId="0" applyNumberFormat="1" applyFont="1" applyBorder="1" applyAlignment="1">
      <alignment horizontal="center"/>
    </xf>
    <xf numFmtId="164" fontId="10" fillId="0" borderId="15" xfId="3" applyNumberFormat="1" applyFont="1" applyFill="1" applyBorder="1" applyAlignment="1">
      <alignment horizontal="center" wrapText="1"/>
    </xf>
    <xf numFmtId="0" fontId="17" fillId="0" borderId="0" xfId="0" applyFont="1" applyBorder="1" applyAlignment="1">
      <alignment horizontal="center"/>
    </xf>
    <xf numFmtId="164" fontId="10" fillId="0" borderId="21" xfId="3" applyNumberFormat="1" applyFont="1" applyFill="1" applyBorder="1" applyAlignment="1">
      <alignment horizontal="center" vertical="center" wrapText="1"/>
    </xf>
    <xf numFmtId="2" fontId="17" fillId="0" borderId="15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2" fontId="7" fillId="0" borderId="34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0" fontId="17" fillId="0" borderId="40" xfId="0" applyFont="1" applyBorder="1"/>
    <xf numFmtId="0" fontId="7" fillId="0" borderId="56" xfId="0" applyFont="1" applyBorder="1" applyAlignment="1">
      <alignment horizontal="center"/>
    </xf>
    <xf numFmtId="0" fontId="17" fillId="0" borderId="41" xfId="0" applyFont="1" applyBorder="1"/>
    <xf numFmtId="0" fontId="17" fillId="0" borderId="0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42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21" fillId="0" borderId="43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7" fillId="0" borderId="20" xfId="0" applyFont="1" applyBorder="1"/>
    <xf numFmtId="0" fontId="7" fillId="0" borderId="22" xfId="0" applyFont="1" applyBorder="1"/>
    <xf numFmtId="0" fontId="7" fillId="0" borderId="40" xfId="0" applyFont="1" applyBorder="1" applyAlignment="1">
      <alignment horizontal="center"/>
    </xf>
    <xf numFmtId="0" fontId="7" fillId="0" borderId="20" xfId="0" applyFont="1" applyBorder="1" applyAlignment="1">
      <alignment horizontal="left"/>
    </xf>
    <xf numFmtId="43" fontId="10" fillId="0" borderId="6" xfId="1" applyFont="1" applyFill="1" applyBorder="1" applyAlignment="1">
      <alignment horizontal="center" vertical="center" wrapText="1"/>
    </xf>
    <xf numFmtId="2" fontId="17" fillId="0" borderId="43" xfId="0" applyNumberFormat="1" applyFont="1" applyBorder="1" applyAlignment="1">
      <alignment horizontal="center"/>
    </xf>
    <xf numFmtId="2" fontId="17" fillId="0" borderId="19" xfId="0" applyNumberFormat="1" applyFont="1" applyBorder="1" applyAlignment="1">
      <alignment horizontal="center"/>
    </xf>
    <xf numFmtId="0" fontId="7" fillId="0" borderId="22" xfId="0" applyFont="1" applyBorder="1" applyAlignment="1">
      <alignment horizontal="left"/>
    </xf>
    <xf numFmtId="0" fontId="17" fillId="0" borderId="44" xfId="0" applyFont="1" applyBorder="1" applyAlignment="1">
      <alignment horizontal="center"/>
    </xf>
    <xf numFmtId="0" fontId="7" fillId="0" borderId="11" xfId="0" applyFont="1" applyBorder="1" applyAlignment="1">
      <alignment horizontal="left"/>
    </xf>
    <xf numFmtId="0" fontId="17" fillId="0" borderId="15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2" fontId="17" fillId="0" borderId="6" xfId="0" applyNumberFormat="1" applyFont="1" applyBorder="1" applyAlignment="1">
      <alignment horizontal="center"/>
    </xf>
    <xf numFmtId="164" fontId="7" fillId="0" borderId="0" xfId="0" applyNumberFormat="1" applyFont="1" applyBorder="1"/>
    <xf numFmtId="2" fontId="7" fillId="0" borderId="0" xfId="0" applyNumberFormat="1" applyFont="1" applyBorder="1" applyAlignment="1">
      <alignment horizontal="center"/>
    </xf>
    <xf numFmtId="164" fontId="3" fillId="0" borderId="0" xfId="0" applyNumberFormat="1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9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</cellXfs>
  <cellStyles count="4">
    <cellStyle name="Обычный" xfId="0" builtinId="0"/>
    <cellStyle name="Обычный 2" xfId="2"/>
    <cellStyle name="Обычный_Лист1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8"/>
  <sheetViews>
    <sheetView tabSelected="1" topLeftCell="A16" workbookViewId="0">
      <selection activeCell="B23" sqref="B23"/>
    </sheetView>
  </sheetViews>
  <sheetFormatPr defaultRowHeight="15" x14ac:dyDescent="0.25"/>
  <cols>
    <col min="1" max="1" width="46.5703125" style="2" customWidth="1"/>
    <col min="2" max="2" width="43.42578125" style="2" customWidth="1"/>
    <col min="3" max="4" width="14.28515625" style="2" customWidth="1"/>
    <col min="5" max="5" width="16.28515625" style="2" customWidth="1"/>
    <col min="6" max="6" width="12.85546875" style="2" customWidth="1"/>
    <col min="7" max="7" width="10.5703125" style="2" customWidth="1"/>
    <col min="8" max="8" width="14.7109375" style="2" customWidth="1"/>
    <col min="9" max="9" width="9.140625" style="2"/>
    <col min="10" max="10" width="8.85546875" style="2" customWidth="1"/>
    <col min="11" max="11" width="39.28515625" style="2" customWidth="1"/>
    <col min="12" max="13" width="18.85546875" style="2" customWidth="1"/>
    <col min="14" max="14" width="12.5703125" style="2" customWidth="1"/>
    <col min="15" max="15" width="15.42578125" style="2" customWidth="1"/>
    <col min="16" max="16" width="15.85546875" style="2" customWidth="1"/>
    <col min="17" max="17" width="13.85546875" style="2" customWidth="1"/>
    <col min="18" max="18" width="13" style="2" customWidth="1"/>
    <col min="19" max="19" width="13.42578125" style="2" customWidth="1"/>
    <col min="20" max="20" width="12.5703125" style="2" customWidth="1"/>
    <col min="21" max="21" width="11.42578125" style="2" customWidth="1"/>
    <col min="22" max="22" width="11.140625" style="2" customWidth="1"/>
    <col min="23" max="23" width="11.7109375" style="2" customWidth="1"/>
    <col min="24" max="24" width="11.140625" style="2" customWidth="1"/>
    <col min="25" max="25" width="9.140625" style="2"/>
    <col min="26" max="27" width="9.5703125" style="2" bestFit="1" customWidth="1"/>
    <col min="28" max="28" width="9.5703125" style="2" customWidth="1"/>
    <col min="29" max="29" width="14.28515625" style="2" customWidth="1"/>
    <col min="30" max="30" width="13.42578125" style="2" customWidth="1"/>
    <col min="31" max="16384" width="9.140625" style="2"/>
  </cols>
  <sheetData>
    <row r="1" spans="1:29" x14ac:dyDescent="0.25">
      <c r="A1" s="1" t="s">
        <v>0</v>
      </c>
      <c r="B1"/>
      <c r="C1"/>
      <c r="D1"/>
      <c r="E1"/>
    </row>
    <row r="2" spans="1:29" x14ac:dyDescent="0.25">
      <c r="A2" s="2" t="s">
        <v>1</v>
      </c>
      <c r="B2"/>
      <c r="C2"/>
      <c r="D2"/>
      <c r="E2"/>
    </row>
    <row r="3" spans="1:29" x14ac:dyDescent="0.25">
      <c r="A3" s="2" t="s">
        <v>2</v>
      </c>
      <c r="B3"/>
      <c r="C3"/>
      <c r="D3"/>
      <c r="E3"/>
    </row>
    <row r="4" spans="1:29" ht="15" customHeight="1" x14ac:dyDescent="0.25">
      <c r="A4" s="3" t="s">
        <v>3</v>
      </c>
      <c r="B4" s="218" t="s">
        <v>4</v>
      </c>
      <c r="C4" s="218"/>
      <c r="D4" s="3"/>
      <c r="E4" s="3"/>
      <c r="K4" s="219" t="s">
        <v>5</v>
      </c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</row>
    <row r="5" spans="1:29" ht="15" customHeight="1" x14ac:dyDescent="0.25">
      <c r="A5" s="218" t="s">
        <v>6</v>
      </c>
      <c r="B5" s="218"/>
      <c r="C5" s="218"/>
      <c r="D5" s="218"/>
      <c r="E5" s="3"/>
      <c r="K5" s="219" t="s">
        <v>6</v>
      </c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</row>
    <row r="6" spans="1:29" ht="15" customHeight="1" x14ac:dyDescent="0.3">
      <c r="A6" s="218" t="s">
        <v>7</v>
      </c>
      <c r="B6" s="218"/>
      <c r="C6" s="218"/>
      <c r="D6" s="218"/>
      <c r="E6" s="3"/>
      <c r="J6" s="4" t="s">
        <v>7</v>
      </c>
      <c r="K6" s="219" t="s">
        <v>7</v>
      </c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</row>
    <row r="7" spans="1:29" ht="15" customHeight="1" x14ac:dyDescent="0.3">
      <c r="A7" s="218" t="s">
        <v>8</v>
      </c>
      <c r="B7" s="218"/>
      <c r="C7" s="218"/>
      <c r="D7" s="218"/>
      <c r="E7" s="3"/>
      <c r="J7" s="4" t="s">
        <v>9</v>
      </c>
      <c r="K7" s="219" t="s">
        <v>8</v>
      </c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</row>
    <row r="8" spans="1:29" ht="15" customHeight="1" x14ac:dyDescent="0.3">
      <c r="A8" s="221" t="s">
        <v>10</v>
      </c>
      <c r="B8" s="221"/>
      <c r="C8" s="221"/>
      <c r="D8" s="221"/>
      <c r="E8" s="5"/>
      <c r="J8" s="4" t="s">
        <v>11</v>
      </c>
      <c r="K8" s="222" t="s">
        <v>10</v>
      </c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</row>
    <row r="9" spans="1:29" ht="15" customHeight="1" thickBot="1" x14ac:dyDescent="0.3">
      <c r="A9" s="223" t="s">
        <v>12</v>
      </c>
      <c r="B9" s="223"/>
      <c r="C9" s="223"/>
      <c r="D9" s="223"/>
      <c r="E9" s="223"/>
      <c r="J9" s="6"/>
      <c r="K9" s="224" t="s">
        <v>12</v>
      </c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  <c r="AA9" s="224"/>
      <c r="AB9" s="224"/>
      <c r="AC9" s="224"/>
    </row>
    <row r="10" spans="1:29" ht="15.75" thickBot="1" x14ac:dyDescent="0.3">
      <c r="A10" s="7" t="s">
        <v>13</v>
      </c>
      <c r="B10" s="8"/>
      <c r="C10" s="9"/>
      <c r="D10" s="9"/>
      <c r="E10" s="10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9" ht="16.5" thickBot="1" x14ac:dyDescent="0.3">
      <c r="A11" s="12" t="s">
        <v>14</v>
      </c>
      <c r="B11" s="13">
        <v>2247</v>
      </c>
      <c r="C11" s="14"/>
      <c r="D11" s="14"/>
      <c r="E11" s="15"/>
      <c r="J11" s="16"/>
      <c r="K11" s="17"/>
      <c r="L11" s="18" t="s">
        <v>15</v>
      </c>
      <c r="M11" s="19"/>
      <c r="N11" s="19" t="s">
        <v>16</v>
      </c>
      <c r="O11" s="19" t="s">
        <v>16</v>
      </c>
      <c r="P11" s="19" t="s">
        <v>17</v>
      </c>
      <c r="Q11" s="19" t="s">
        <v>18</v>
      </c>
      <c r="R11" s="18" t="s">
        <v>19</v>
      </c>
      <c r="S11" s="19" t="s">
        <v>20</v>
      </c>
      <c r="T11" s="226" t="s">
        <v>21</v>
      </c>
      <c r="U11" s="227"/>
      <c r="V11" s="227"/>
      <c r="W11" s="227"/>
      <c r="X11" s="227"/>
      <c r="Y11" s="227"/>
      <c r="Z11" s="227"/>
      <c r="AA11" s="227"/>
      <c r="AB11" s="227"/>
      <c r="AC11" s="228"/>
    </row>
    <row r="12" spans="1:29" ht="15.75" x14ac:dyDescent="0.25">
      <c r="A12" s="20" t="s">
        <v>22</v>
      </c>
      <c r="B12" s="21" t="s">
        <v>23</v>
      </c>
      <c r="C12" s="22"/>
      <c r="D12" s="22"/>
      <c r="E12" s="23"/>
      <c r="J12" s="24"/>
      <c r="K12" s="25"/>
      <c r="L12" s="26" t="s">
        <v>24</v>
      </c>
      <c r="M12" s="26"/>
      <c r="N12" s="26" t="s">
        <v>25</v>
      </c>
      <c r="O12" s="26" t="s">
        <v>25</v>
      </c>
      <c r="P12" s="26" t="s">
        <v>26</v>
      </c>
      <c r="Q12" s="26" t="s">
        <v>25</v>
      </c>
      <c r="R12" s="26" t="s">
        <v>25</v>
      </c>
      <c r="S12" s="26" t="s">
        <v>27</v>
      </c>
      <c r="T12" s="18" t="s">
        <v>28</v>
      </c>
      <c r="U12" s="18" t="s">
        <v>29</v>
      </c>
      <c r="V12" s="18" t="s">
        <v>30</v>
      </c>
      <c r="W12" s="18" t="s">
        <v>31</v>
      </c>
      <c r="X12" s="18" t="s">
        <v>32</v>
      </c>
      <c r="Y12" s="27" t="s">
        <v>33</v>
      </c>
      <c r="Z12" s="28" t="s">
        <v>34</v>
      </c>
      <c r="AA12" s="28" t="s">
        <v>35</v>
      </c>
      <c r="AB12" s="29"/>
      <c r="AC12" s="29" t="s">
        <v>36</v>
      </c>
    </row>
    <row r="13" spans="1:29" ht="16.5" thickBot="1" x14ac:dyDescent="0.3">
      <c r="A13" s="30" t="s">
        <v>37</v>
      </c>
      <c r="B13" s="13">
        <v>1375.7</v>
      </c>
      <c r="C13" s="14"/>
      <c r="D13" s="14"/>
      <c r="E13" s="15"/>
      <c r="J13" s="31"/>
      <c r="K13" s="25"/>
      <c r="L13" s="32" t="s">
        <v>38</v>
      </c>
      <c r="M13" s="32"/>
      <c r="N13" s="32" t="s">
        <v>39</v>
      </c>
      <c r="O13" s="32" t="s">
        <v>40</v>
      </c>
      <c r="P13" s="32" t="s">
        <v>25</v>
      </c>
      <c r="Q13" s="32"/>
      <c r="R13" s="32"/>
      <c r="S13" s="32" t="s">
        <v>41</v>
      </c>
      <c r="T13" s="32" t="s">
        <v>42</v>
      </c>
      <c r="U13" s="32"/>
      <c r="V13" s="32"/>
      <c r="W13" s="32"/>
      <c r="X13" s="32"/>
      <c r="Y13" s="33"/>
      <c r="Z13" s="34"/>
      <c r="AA13" s="34"/>
      <c r="AB13" s="35"/>
      <c r="AC13" s="35"/>
    </row>
    <row r="14" spans="1:29" ht="16.5" thickBot="1" x14ac:dyDescent="0.3">
      <c r="A14" s="12" t="s">
        <v>43</v>
      </c>
      <c r="B14" s="36">
        <v>0</v>
      </c>
      <c r="C14" s="37"/>
      <c r="D14" s="37"/>
      <c r="E14" s="38"/>
      <c r="J14" s="34"/>
      <c r="K14" s="39"/>
      <c r="L14" s="32" t="s">
        <v>44</v>
      </c>
      <c r="M14" s="32"/>
      <c r="N14" s="32" t="s">
        <v>44</v>
      </c>
      <c r="O14" s="32" t="s">
        <v>44</v>
      </c>
      <c r="P14" s="32" t="s">
        <v>44</v>
      </c>
      <c r="Q14" s="32" t="s">
        <v>44</v>
      </c>
      <c r="R14" s="32" t="s">
        <v>44</v>
      </c>
      <c r="S14" s="32" t="s">
        <v>45</v>
      </c>
      <c r="T14" s="32" t="s">
        <v>44</v>
      </c>
      <c r="U14" s="32" t="s">
        <v>44</v>
      </c>
      <c r="V14" s="32" t="s">
        <v>44</v>
      </c>
      <c r="W14" s="32" t="s">
        <v>44</v>
      </c>
      <c r="X14" s="32" t="s">
        <v>44</v>
      </c>
      <c r="Y14" s="40" t="s">
        <v>44</v>
      </c>
      <c r="Z14" s="40" t="s">
        <v>44</v>
      </c>
      <c r="AA14" s="40" t="s">
        <v>45</v>
      </c>
      <c r="AB14" s="40"/>
      <c r="AC14" s="41" t="s">
        <v>44</v>
      </c>
    </row>
    <row r="15" spans="1:29" ht="15.75" x14ac:dyDescent="0.25">
      <c r="A15" s="42" t="s">
        <v>46</v>
      </c>
      <c r="B15" s="43">
        <v>3</v>
      </c>
      <c r="C15" s="44"/>
      <c r="D15" s="44"/>
      <c r="E15" s="45"/>
      <c r="J15" s="46" t="s">
        <v>47</v>
      </c>
      <c r="K15" s="47" t="s">
        <v>48</v>
      </c>
      <c r="L15" s="48">
        <v>0</v>
      </c>
      <c r="M15" s="48"/>
      <c r="N15" s="48"/>
      <c r="O15" s="48"/>
      <c r="P15" s="48"/>
      <c r="Q15" s="48"/>
      <c r="R15" s="48"/>
      <c r="S15" s="49"/>
      <c r="T15" s="50"/>
      <c r="U15" s="49"/>
      <c r="V15" s="49"/>
      <c r="W15" s="49"/>
      <c r="X15" s="51"/>
      <c r="Y15" s="52"/>
      <c r="Z15" s="52"/>
      <c r="AA15" s="52"/>
      <c r="AB15" s="53"/>
      <c r="AC15" s="54"/>
    </row>
    <row r="16" spans="1:29" ht="16.5" thickBot="1" x14ac:dyDescent="0.3">
      <c r="A16" s="55" t="s">
        <v>49</v>
      </c>
      <c r="B16" s="36">
        <v>2</v>
      </c>
      <c r="C16" s="22"/>
      <c r="D16" s="22"/>
      <c r="E16" s="23"/>
      <c r="J16" s="31"/>
      <c r="K16" s="56"/>
      <c r="L16" s="57"/>
      <c r="M16" s="57"/>
      <c r="N16" s="58"/>
      <c r="O16" s="58"/>
      <c r="P16" s="58"/>
      <c r="Q16" s="58"/>
      <c r="R16" s="58"/>
      <c r="S16" s="57"/>
      <c r="T16" s="57"/>
      <c r="U16" s="57"/>
      <c r="V16" s="57"/>
      <c r="W16" s="57"/>
      <c r="X16" s="57"/>
      <c r="Y16" s="59"/>
      <c r="Z16" s="59"/>
      <c r="AA16" s="59"/>
      <c r="AB16" s="60"/>
      <c r="AC16" s="61"/>
    </row>
    <row r="17" spans="1:30" ht="16.5" thickBot="1" x14ac:dyDescent="0.3">
      <c r="A17" s="62"/>
      <c r="B17" s="62"/>
      <c r="C17" s="229" t="s">
        <v>50</v>
      </c>
      <c r="D17" s="230"/>
      <c r="E17" s="229" t="s">
        <v>51</v>
      </c>
      <c r="F17" s="230"/>
      <c r="G17" s="229" t="s">
        <v>52</v>
      </c>
      <c r="H17" s="230"/>
      <c r="J17" s="31"/>
      <c r="K17" s="56"/>
      <c r="L17" s="57"/>
      <c r="M17" s="57"/>
      <c r="N17" s="58"/>
      <c r="O17" s="58"/>
      <c r="P17" s="58"/>
      <c r="Q17" s="58"/>
      <c r="R17" s="58"/>
      <c r="S17" s="57"/>
      <c r="T17" s="57"/>
      <c r="U17" s="57"/>
      <c r="V17" s="57"/>
      <c r="W17" s="57"/>
      <c r="X17" s="63"/>
      <c r="Y17" s="59"/>
      <c r="Z17" s="59"/>
      <c r="AA17" s="59"/>
      <c r="AB17" s="60"/>
      <c r="AC17" s="61"/>
    </row>
    <row r="18" spans="1:30" ht="15.75" x14ac:dyDescent="0.25">
      <c r="A18" s="64" t="s">
        <v>53</v>
      </c>
      <c r="B18" s="64" t="s">
        <v>54</v>
      </c>
      <c r="C18" s="65" t="s">
        <v>55</v>
      </c>
      <c r="D18" s="66" t="s">
        <v>56</v>
      </c>
      <c r="E18" s="65" t="s">
        <v>55</v>
      </c>
      <c r="F18" s="67" t="s">
        <v>56</v>
      </c>
      <c r="G18" s="65" t="s">
        <v>55</v>
      </c>
      <c r="H18" s="66" t="s">
        <v>56</v>
      </c>
      <c r="J18" s="68">
        <v>1</v>
      </c>
      <c r="K18" s="69" t="s">
        <v>57</v>
      </c>
      <c r="L18" s="58">
        <v>65185.68</v>
      </c>
      <c r="M18" s="58">
        <v>12042.96</v>
      </c>
      <c r="N18" s="58"/>
      <c r="O18" s="58"/>
      <c r="P18" s="58">
        <v>1363.87</v>
      </c>
      <c r="Q18" s="58">
        <v>433.02</v>
      </c>
      <c r="R18" s="58">
        <v>5511.07</v>
      </c>
      <c r="S18" s="58"/>
      <c r="T18" s="58">
        <v>978.11</v>
      </c>
      <c r="U18" s="58">
        <v>2556.17</v>
      </c>
      <c r="V18" s="58">
        <v>5830.77</v>
      </c>
      <c r="W18" s="58">
        <v>5860.08</v>
      </c>
      <c r="X18" s="70"/>
      <c r="Y18" s="59"/>
      <c r="Z18" s="59">
        <v>1030.17</v>
      </c>
      <c r="AA18" s="59">
        <v>3063.49</v>
      </c>
      <c r="AB18" s="60"/>
      <c r="AC18" s="61">
        <v>2269.9899999999998</v>
      </c>
      <c r="AD18" s="71">
        <f>SUM(L18:AC18)</f>
        <v>106125.38000000002</v>
      </c>
    </row>
    <row r="19" spans="1:30" ht="15.75" x14ac:dyDescent="0.25">
      <c r="A19" s="64" t="s">
        <v>58</v>
      </c>
      <c r="B19" s="64" t="s">
        <v>59</v>
      </c>
      <c r="C19" s="72" t="s">
        <v>60</v>
      </c>
      <c r="D19" s="73" t="s">
        <v>61</v>
      </c>
      <c r="E19" s="72" t="s">
        <v>60</v>
      </c>
      <c r="F19" s="74" t="s">
        <v>62</v>
      </c>
      <c r="G19" s="72" t="s">
        <v>60</v>
      </c>
      <c r="H19" s="73" t="s">
        <v>62</v>
      </c>
      <c r="J19" s="68">
        <v>2</v>
      </c>
      <c r="K19" s="56" t="s">
        <v>63</v>
      </c>
      <c r="L19" s="58">
        <v>500534.4</v>
      </c>
      <c r="M19" s="58">
        <v>225917.34</v>
      </c>
      <c r="N19" s="58">
        <v>3693.44</v>
      </c>
      <c r="O19" s="58"/>
      <c r="P19" s="58">
        <v>10984.08</v>
      </c>
      <c r="Q19" s="58">
        <v>3479.4</v>
      </c>
      <c r="R19" s="58">
        <v>46123.62</v>
      </c>
      <c r="S19" s="58"/>
      <c r="T19" s="58">
        <v>25746.48</v>
      </c>
      <c r="U19" s="58">
        <v>53788.63</v>
      </c>
      <c r="V19" s="58">
        <v>131244.67000000001</v>
      </c>
      <c r="W19" s="58">
        <v>18543.46</v>
      </c>
      <c r="X19" s="70"/>
      <c r="Y19" s="75">
        <v>55</v>
      </c>
      <c r="Z19" s="75"/>
      <c r="AA19" s="75">
        <v>22440</v>
      </c>
      <c r="AB19" s="76">
        <v>43119.15</v>
      </c>
      <c r="AC19" s="77">
        <v>32604.080000000002</v>
      </c>
      <c r="AD19" s="71">
        <f t="shared" ref="AD19:AD22" si="0">SUM(L19:AC19)</f>
        <v>1118273.75</v>
      </c>
    </row>
    <row r="20" spans="1:30" ht="15.75" x14ac:dyDescent="0.25">
      <c r="A20" s="78"/>
      <c r="B20" s="78"/>
      <c r="C20" s="12"/>
      <c r="D20" s="73" t="s">
        <v>64</v>
      </c>
      <c r="E20" s="12"/>
      <c r="F20" s="74" t="s">
        <v>64</v>
      </c>
      <c r="G20" s="12"/>
      <c r="H20" s="73" t="s">
        <v>64</v>
      </c>
      <c r="J20" s="68"/>
      <c r="K20" s="56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70"/>
      <c r="Y20" s="59"/>
      <c r="Z20" s="59"/>
      <c r="AA20" s="59"/>
      <c r="AB20" s="60"/>
      <c r="AC20" s="79"/>
      <c r="AD20" s="71">
        <f t="shared" si="0"/>
        <v>0</v>
      </c>
    </row>
    <row r="21" spans="1:30" ht="16.5" thickBot="1" x14ac:dyDescent="0.3">
      <c r="A21" s="80"/>
      <c r="B21" s="80"/>
      <c r="C21" s="81" t="s">
        <v>45</v>
      </c>
      <c r="D21" s="82" t="s">
        <v>44</v>
      </c>
      <c r="E21" s="81" t="s">
        <v>45</v>
      </c>
      <c r="F21" s="83" t="s">
        <v>44</v>
      </c>
      <c r="G21" s="81" t="s">
        <v>45</v>
      </c>
      <c r="H21" s="82" t="s">
        <v>44</v>
      </c>
      <c r="J21" s="68">
        <v>3</v>
      </c>
      <c r="K21" s="56" t="s">
        <v>65</v>
      </c>
      <c r="L21" s="58">
        <v>487892.45</v>
      </c>
      <c r="M21" s="58">
        <v>185484.73</v>
      </c>
      <c r="N21" s="58">
        <v>3207.37</v>
      </c>
      <c r="O21" s="58"/>
      <c r="P21" s="58">
        <v>10389.969999999999</v>
      </c>
      <c r="Q21" s="58">
        <v>3292.27</v>
      </c>
      <c r="R21" s="58">
        <v>43421.37</v>
      </c>
      <c r="S21" s="58"/>
      <c r="T21" s="58">
        <v>23867.58</v>
      </c>
      <c r="U21" s="58">
        <v>49278.720000000001</v>
      </c>
      <c r="V21" s="58">
        <v>120686.45</v>
      </c>
      <c r="W21" s="58">
        <v>24213.26</v>
      </c>
      <c r="X21" s="70"/>
      <c r="Y21" s="75">
        <v>55</v>
      </c>
      <c r="Z21" s="75">
        <v>1012.45</v>
      </c>
      <c r="AA21" s="75">
        <v>21301.86</v>
      </c>
      <c r="AB21" s="76">
        <v>43727.87</v>
      </c>
      <c r="AC21" s="61">
        <v>28947.85</v>
      </c>
      <c r="AD21" s="71">
        <f t="shared" si="0"/>
        <v>1046779.1999999998</v>
      </c>
    </row>
    <row r="22" spans="1:30" ht="24.75" customHeight="1" x14ac:dyDescent="0.25">
      <c r="A22" s="84" t="s">
        <v>66</v>
      </c>
      <c r="B22" s="85"/>
      <c r="C22" s="86">
        <f>D22*$B$13*12</f>
        <v>61576.331999999995</v>
      </c>
      <c r="D22" s="87">
        <f>3.73</f>
        <v>3.73</v>
      </c>
      <c r="E22" s="86">
        <f>$B$13*12*F22</f>
        <v>61576.332000000002</v>
      </c>
      <c r="F22" s="87">
        <f>3.73</f>
        <v>3.73</v>
      </c>
      <c r="G22" s="88">
        <f>C22-E22</f>
        <v>0</v>
      </c>
      <c r="H22" s="89">
        <f>D22-F22</f>
        <v>0</v>
      </c>
      <c r="J22" s="68"/>
      <c r="K22" s="56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70"/>
      <c r="Y22" s="59"/>
      <c r="Z22" s="59"/>
      <c r="AA22" s="59"/>
      <c r="AB22" s="60"/>
      <c r="AC22" s="61"/>
      <c r="AD22" s="71">
        <f t="shared" si="0"/>
        <v>0</v>
      </c>
    </row>
    <row r="23" spans="1:30" ht="27.75" customHeight="1" x14ac:dyDescent="0.25">
      <c r="A23" s="90" t="s">
        <v>67</v>
      </c>
      <c r="B23" s="90" t="s">
        <v>68</v>
      </c>
      <c r="C23" s="91"/>
      <c r="D23" s="92"/>
      <c r="E23" s="91"/>
      <c r="F23" s="92"/>
      <c r="G23" s="91"/>
      <c r="H23" s="92"/>
      <c r="J23" s="68">
        <v>4</v>
      </c>
      <c r="K23" s="56" t="s">
        <v>69</v>
      </c>
      <c r="L23" s="58">
        <f>L18+L19-L21</f>
        <v>77827.630000000063</v>
      </c>
      <c r="M23" s="58">
        <f>M18+M19-M21</f>
        <v>52475.569999999978</v>
      </c>
      <c r="N23" s="58">
        <f t="shared" ref="N23:AC23" si="1">N18+N19-N21</f>
        <v>486.07000000000016</v>
      </c>
      <c r="O23" s="58">
        <f t="shared" si="1"/>
        <v>0</v>
      </c>
      <c r="P23" s="58">
        <f t="shared" si="1"/>
        <v>1957.9800000000014</v>
      </c>
      <c r="Q23" s="58">
        <f t="shared" si="1"/>
        <v>620.15000000000009</v>
      </c>
      <c r="R23" s="58">
        <f t="shared" si="1"/>
        <v>8213.32</v>
      </c>
      <c r="S23" s="58">
        <f t="shared" si="1"/>
        <v>0</v>
      </c>
      <c r="T23" s="58">
        <f t="shared" si="1"/>
        <v>2857.0099999999984</v>
      </c>
      <c r="U23" s="58">
        <f t="shared" si="1"/>
        <v>7066.0799999999945</v>
      </c>
      <c r="V23" s="58">
        <f t="shared" si="1"/>
        <v>16388.990000000005</v>
      </c>
      <c r="W23" s="58">
        <f t="shared" si="1"/>
        <v>190.28000000000247</v>
      </c>
      <c r="X23" s="58">
        <f t="shared" si="1"/>
        <v>0</v>
      </c>
      <c r="Y23" s="58">
        <f t="shared" si="1"/>
        <v>0</v>
      </c>
      <c r="Z23" s="58">
        <f t="shared" si="1"/>
        <v>17.720000000000027</v>
      </c>
      <c r="AA23" s="58">
        <f t="shared" si="1"/>
        <v>4201.6299999999974</v>
      </c>
      <c r="AB23" s="58">
        <f t="shared" si="1"/>
        <v>-608.72000000000116</v>
      </c>
      <c r="AC23" s="58">
        <f t="shared" si="1"/>
        <v>5926.2200000000012</v>
      </c>
      <c r="AD23" s="71">
        <f>L23+M23+N23+P23+O23+Q23+R23+T23+U23+V23+W23+X23+Z23+Y23+AA23+AB23+AC23</f>
        <v>177619.93000000005</v>
      </c>
    </row>
    <row r="24" spans="1:30" ht="15.75" x14ac:dyDescent="0.25">
      <c r="A24" s="93"/>
      <c r="B24" s="94"/>
      <c r="C24" s="95"/>
      <c r="D24" s="96"/>
      <c r="E24" s="95"/>
      <c r="F24" s="97"/>
      <c r="G24" s="98"/>
      <c r="H24" s="96"/>
      <c r="J24" s="68"/>
      <c r="K24" s="56"/>
      <c r="L24" s="99"/>
      <c r="M24" s="99"/>
      <c r="N24" s="99"/>
      <c r="O24" s="99"/>
      <c r="P24" s="99"/>
      <c r="Q24" s="99"/>
      <c r="R24" s="99"/>
      <c r="S24" s="99"/>
      <c r="T24" s="58"/>
      <c r="U24" s="58"/>
      <c r="V24" s="58"/>
      <c r="W24" s="58"/>
      <c r="X24" s="70"/>
      <c r="Y24" s="59"/>
      <c r="Z24" s="59"/>
      <c r="AA24" s="59"/>
      <c r="AB24" s="60"/>
      <c r="AC24" s="61"/>
    </row>
    <row r="25" spans="1:30" ht="23.25" customHeight="1" thickBot="1" x14ac:dyDescent="0.3">
      <c r="A25" s="100" t="s">
        <v>70</v>
      </c>
      <c r="B25" s="101"/>
      <c r="C25" s="102">
        <f>D25*$B$13*12</f>
        <v>62897.004000000001</v>
      </c>
      <c r="D25" s="103">
        <v>3.81</v>
      </c>
      <c r="E25" s="102">
        <f>$B$13*12*F25</f>
        <v>62897.004000000008</v>
      </c>
      <c r="F25" s="103">
        <v>3.81</v>
      </c>
      <c r="G25" s="88">
        <f>C25-E25</f>
        <v>0</v>
      </c>
      <c r="H25" s="89">
        <f>D25-F25</f>
        <v>0</v>
      </c>
      <c r="J25" s="104">
        <v>5</v>
      </c>
      <c r="K25" s="105" t="s">
        <v>71</v>
      </c>
      <c r="L25" s="106">
        <v>725782.13</v>
      </c>
      <c r="M25" s="106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8"/>
      <c r="Y25" s="109"/>
      <c r="Z25" s="109"/>
      <c r="AA25" s="109"/>
      <c r="AB25" s="110"/>
      <c r="AC25" s="111"/>
    </row>
    <row r="26" spans="1:30" ht="120" x14ac:dyDescent="0.25">
      <c r="A26" s="90" t="s">
        <v>67</v>
      </c>
      <c r="B26" s="90" t="s">
        <v>72</v>
      </c>
      <c r="C26" s="112"/>
      <c r="D26" s="103"/>
      <c r="E26" s="113"/>
      <c r="F26" s="92"/>
      <c r="G26" s="114"/>
      <c r="H26" s="103"/>
      <c r="J26" s="115"/>
      <c r="K26" s="115"/>
      <c r="L26"/>
      <c r="M26"/>
      <c r="N26" s="116"/>
      <c r="O26" s="116"/>
      <c r="P26" s="116"/>
      <c r="Q26" s="116"/>
      <c r="R26" s="116"/>
      <c r="S26" s="117"/>
      <c r="T26" s="117"/>
      <c r="U26" s="117"/>
      <c r="V26" s="118" t="s">
        <v>73</v>
      </c>
      <c r="W26" s="118"/>
      <c r="X26" s="118"/>
      <c r="Y26" s="118"/>
    </row>
    <row r="27" spans="1:30" ht="15.75" x14ac:dyDescent="0.25">
      <c r="A27" s="119" t="s">
        <v>74</v>
      </c>
      <c r="B27" s="120" t="s">
        <v>75</v>
      </c>
      <c r="C27" s="88">
        <f>D27*$B$13*12</f>
        <v>39620.159999999996</v>
      </c>
      <c r="D27" s="121">
        <v>2.4</v>
      </c>
      <c r="E27" s="122">
        <f>$B$13*12*F27</f>
        <v>39620.160000000003</v>
      </c>
      <c r="F27" s="121">
        <v>2.4</v>
      </c>
      <c r="G27" s="123">
        <f>C27-E27</f>
        <v>0</v>
      </c>
      <c r="H27" s="89">
        <f>D27-F27</f>
        <v>0</v>
      </c>
      <c r="J27" s="115"/>
      <c r="K27" s="124"/>
      <c r="L27"/>
      <c r="M27"/>
      <c r="N27" s="117"/>
      <c r="O27" s="117"/>
      <c r="P27" s="117"/>
      <c r="Q27" s="117"/>
      <c r="R27" s="117"/>
      <c r="S27" s="117"/>
      <c r="T27" s="117"/>
      <c r="U27" s="117"/>
      <c r="V27" s="125" t="s">
        <v>76</v>
      </c>
      <c r="W27" s="125"/>
      <c r="X27" s="125"/>
      <c r="Y27" s="125"/>
    </row>
    <row r="28" spans="1:30" ht="15.75" x14ac:dyDescent="0.25">
      <c r="A28" s="126" t="s">
        <v>77</v>
      </c>
      <c r="B28" s="64" t="s">
        <v>78</v>
      </c>
      <c r="C28" s="127"/>
      <c r="D28" s="128" t="s">
        <v>38</v>
      </c>
      <c r="E28" s="127"/>
      <c r="F28" s="128" t="s">
        <v>38</v>
      </c>
      <c r="G28" s="129"/>
      <c r="H28" s="130" t="s">
        <v>38</v>
      </c>
      <c r="J28" s="115"/>
      <c r="K28" s="131"/>
      <c r="L28"/>
      <c r="M28"/>
      <c r="N28" s="117"/>
      <c r="O28" s="117"/>
      <c r="P28" s="117"/>
      <c r="Q28" s="117"/>
      <c r="R28" s="117"/>
      <c r="S28" s="117"/>
      <c r="T28" s="117"/>
      <c r="U28" s="117"/>
      <c r="V28"/>
      <c r="W28"/>
      <c r="X28"/>
      <c r="Y28"/>
    </row>
    <row r="29" spans="1:30" ht="15.75" x14ac:dyDescent="0.25">
      <c r="A29" s="126" t="s">
        <v>79</v>
      </c>
      <c r="B29" s="64" t="s">
        <v>80</v>
      </c>
      <c r="C29" s="127"/>
      <c r="D29" s="128"/>
      <c r="E29" s="127"/>
      <c r="F29" s="128"/>
      <c r="G29" s="129"/>
      <c r="H29" s="130"/>
      <c r="J29" s="115"/>
      <c r="K29" s="132"/>
      <c r="L29" s="132"/>
      <c r="M29" s="132"/>
      <c r="N29" s="117"/>
      <c r="O29" s="117"/>
      <c r="P29" s="117"/>
      <c r="Q29" s="117"/>
      <c r="R29" s="117"/>
      <c r="S29" s="117"/>
      <c r="T29" s="117"/>
      <c r="U29" s="117"/>
      <c r="V29" s="132" t="s">
        <v>81</v>
      </c>
      <c r="W29" s="132"/>
      <c r="X29"/>
      <c r="Y29"/>
    </row>
    <row r="30" spans="1:30" ht="15.75" x14ac:dyDescent="0.25">
      <c r="A30" s="126"/>
      <c r="B30" s="64"/>
      <c r="C30" s="127"/>
      <c r="D30" s="128"/>
      <c r="E30" s="133"/>
      <c r="F30" s="134"/>
      <c r="G30" s="129"/>
      <c r="H30" s="130"/>
      <c r="J30" s="115"/>
      <c r="K30" s="135"/>
      <c r="L30"/>
      <c r="M30"/>
      <c r="N30" s="117"/>
      <c r="O30" s="117"/>
      <c r="P30" s="117"/>
      <c r="Q30" s="117"/>
      <c r="R30" s="117"/>
      <c r="S30" s="117"/>
      <c r="T30" s="117"/>
      <c r="U30" s="117"/>
      <c r="V30" s="225" t="s">
        <v>82</v>
      </c>
      <c r="W30" s="225"/>
      <c r="X30" s="225"/>
      <c r="Y30" s="225"/>
    </row>
    <row r="31" spans="1:30" ht="15.75" x14ac:dyDescent="0.25">
      <c r="A31" s="119" t="s">
        <v>83</v>
      </c>
      <c r="B31" s="120" t="s">
        <v>84</v>
      </c>
      <c r="C31" s="122">
        <f>D31*$B$13*12</f>
        <v>35493.06</v>
      </c>
      <c r="D31" s="136">
        <v>2.15</v>
      </c>
      <c r="E31" s="122">
        <f>$B$13*12*F31</f>
        <v>35493.060000000005</v>
      </c>
      <c r="F31" s="121">
        <v>2.15</v>
      </c>
      <c r="G31" s="123">
        <f>C31-E31</f>
        <v>0</v>
      </c>
      <c r="H31" s="137">
        <v>0</v>
      </c>
      <c r="J31" s="115"/>
      <c r="K31" s="115"/>
      <c r="L31" s="115"/>
      <c r="M31" s="115"/>
      <c r="N31" s="117"/>
      <c r="O31" s="117"/>
      <c r="P31" s="117"/>
      <c r="Q31" s="117"/>
      <c r="R31" s="117"/>
      <c r="S31" s="117"/>
      <c r="T31" s="138"/>
      <c r="U31" s="117"/>
      <c r="V31"/>
      <c r="W31"/>
      <c r="X31"/>
      <c r="Y31"/>
    </row>
    <row r="32" spans="1:30" ht="15.75" x14ac:dyDescent="0.25">
      <c r="A32" s="126" t="s">
        <v>85</v>
      </c>
      <c r="B32" s="64"/>
      <c r="C32" s="129"/>
      <c r="D32" s="139"/>
      <c r="E32" s="129"/>
      <c r="F32" s="128"/>
      <c r="G32" s="129"/>
      <c r="H32" s="130"/>
      <c r="J32" s="115"/>
      <c r="K32" s="140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</row>
    <row r="33" spans="1:24" ht="15.75" x14ac:dyDescent="0.25">
      <c r="A33" s="141" t="s">
        <v>86</v>
      </c>
      <c r="B33" s="142"/>
      <c r="C33" s="143"/>
      <c r="D33" s="144"/>
      <c r="E33" s="143"/>
      <c r="F33" s="134"/>
      <c r="G33" s="143"/>
      <c r="H33" s="145"/>
      <c r="J33" s="146"/>
      <c r="K33" s="147"/>
      <c r="L33" s="148"/>
      <c r="M33" s="148"/>
      <c r="N33" s="116"/>
      <c r="O33" s="116"/>
      <c r="P33" s="116"/>
      <c r="Q33" s="116"/>
      <c r="R33" s="116"/>
      <c r="S33" s="116"/>
      <c r="T33" s="117"/>
      <c r="U33" s="117"/>
      <c r="V33" s="117"/>
      <c r="W33" s="117"/>
      <c r="X33" s="117"/>
    </row>
    <row r="34" spans="1:24" ht="28.5" x14ac:dyDescent="0.25">
      <c r="A34" s="149" t="s">
        <v>87</v>
      </c>
      <c r="B34" s="120"/>
      <c r="C34" s="150">
        <f>D34*$B$13*12</f>
        <v>109450.692</v>
      </c>
      <c r="D34" s="151">
        <v>6.63</v>
      </c>
      <c r="E34" s="152">
        <f>$B$13*12*F34</f>
        <v>109450.69200000001</v>
      </c>
      <c r="F34" s="153">
        <v>6.63</v>
      </c>
      <c r="G34" s="154">
        <f>C34-E34</f>
        <v>0</v>
      </c>
      <c r="H34" s="153">
        <f>D34-F34</f>
        <v>0</v>
      </c>
      <c r="J34" s="115"/>
      <c r="K34" s="14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</row>
    <row r="35" spans="1:24" ht="15.75" x14ac:dyDescent="0.25">
      <c r="A35" s="155" t="s">
        <v>88</v>
      </c>
      <c r="B35" s="156" t="s">
        <v>89</v>
      </c>
      <c r="C35" s="157"/>
      <c r="D35" s="158"/>
      <c r="E35" s="157"/>
      <c r="F35" s="158"/>
      <c r="G35" s="159"/>
      <c r="H35" s="160"/>
      <c r="J35" s="115"/>
      <c r="K35" s="115"/>
      <c r="L35" s="115"/>
      <c r="M35" s="115"/>
      <c r="N35" s="116"/>
      <c r="O35" s="116"/>
      <c r="P35" s="116"/>
      <c r="Q35" s="116"/>
      <c r="R35" s="116"/>
      <c r="S35" s="117"/>
      <c r="T35" s="117"/>
      <c r="U35" s="117"/>
      <c r="V35" s="117"/>
      <c r="W35" s="117"/>
      <c r="X35" s="117"/>
    </row>
    <row r="36" spans="1:24" ht="15.75" x14ac:dyDescent="0.25">
      <c r="A36" s="161" t="s">
        <v>90</v>
      </c>
      <c r="B36" s="162"/>
      <c r="C36" s="157"/>
      <c r="D36" s="158"/>
      <c r="E36" s="157"/>
      <c r="F36" s="158"/>
      <c r="G36" s="159"/>
      <c r="H36" s="160"/>
      <c r="J36" s="115"/>
      <c r="K36" s="115"/>
      <c r="L36" s="115"/>
      <c r="M36" s="115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</row>
    <row r="37" spans="1:24" ht="15.75" x14ac:dyDescent="0.25">
      <c r="A37" s="155" t="s">
        <v>91</v>
      </c>
      <c r="B37" s="156" t="s">
        <v>92</v>
      </c>
      <c r="C37" s="157"/>
      <c r="D37" s="158"/>
      <c r="E37" s="157"/>
      <c r="F37" s="158"/>
      <c r="G37" s="159"/>
      <c r="H37" s="160"/>
      <c r="J37" s="115"/>
      <c r="K37" s="115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</row>
    <row r="38" spans="1:24" ht="15.75" x14ac:dyDescent="0.25">
      <c r="A38" s="161"/>
      <c r="B38" s="162"/>
      <c r="C38" s="157"/>
      <c r="D38" s="158"/>
      <c r="E38" s="157"/>
      <c r="F38" s="158"/>
      <c r="G38" s="159"/>
      <c r="H38" s="160"/>
      <c r="J38" s="115"/>
      <c r="K38" s="115"/>
      <c r="L38" s="117"/>
      <c r="M38" s="117"/>
      <c r="N38" s="115"/>
      <c r="O38" s="115"/>
      <c r="P38" s="115"/>
      <c r="Q38" s="115"/>
      <c r="R38" s="115"/>
      <c r="S38" s="117"/>
      <c r="T38" s="117"/>
      <c r="U38" s="117"/>
      <c r="V38" s="117"/>
      <c r="W38" s="117"/>
      <c r="X38" s="117"/>
    </row>
    <row r="39" spans="1:24" ht="15.75" x14ac:dyDescent="0.25">
      <c r="A39" s="163" t="s">
        <v>93</v>
      </c>
      <c r="B39" s="156"/>
      <c r="C39" s="157"/>
      <c r="D39" s="158"/>
      <c r="E39" s="157"/>
      <c r="F39" s="158"/>
      <c r="G39" s="159"/>
      <c r="H39" s="160"/>
      <c r="J39" s="115"/>
      <c r="K39" s="115"/>
      <c r="L39" s="148"/>
      <c r="M39" s="148"/>
      <c r="N39" s="115"/>
      <c r="O39" s="115"/>
      <c r="P39" s="115"/>
      <c r="Q39" s="115"/>
      <c r="R39" s="115"/>
      <c r="S39" s="117"/>
      <c r="T39" s="117"/>
      <c r="U39" s="117"/>
      <c r="V39" s="117"/>
      <c r="W39" s="117"/>
      <c r="X39" s="117"/>
    </row>
    <row r="40" spans="1:24" ht="15.75" x14ac:dyDescent="0.25">
      <c r="A40" s="164" t="s">
        <v>94</v>
      </c>
      <c r="B40" s="165" t="s">
        <v>92</v>
      </c>
      <c r="C40" s="157"/>
      <c r="D40" s="158"/>
      <c r="E40" s="157"/>
      <c r="F40" s="158"/>
      <c r="G40" s="159"/>
      <c r="H40" s="160"/>
      <c r="J40" s="115"/>
      <c r="K40" s="147"/>
      <c r="L40" s="115"/>
      <c r="M40" s="115"/>
      <c r="N40" s="115"/>
      <c r="O40" s="115"/>
      <c r="P40" s="115"/>
      <c r="Q40" s="115"/>
      <c r="R40" s="115"/>
      <c r="S40" s="117"/>
      <c r="T40" s="117"/>
      <c r="U40" s="117"/>
      <c r="V40" s="117"/>
      <c r="W40" s="117"/>
      <c r="X40" s="117"/>
    </row>
    <row r="41" spans="1:24" ht="15.75" x14ac:dyDescent="0.25">
      <c r="A41" s="163" t="s">
        <v>95</v>
      </c>
      <c r="B41" s="156"/>
      <c r="C41" s="157"/>
      <c r="D41" s="158"/>
      <c r="E41" s="157"/>
      <c r="F41" s="158"/>
      <c r="G41" s="159"/>
      <c r="H41" s="160"/>
      <c r="J41" s="115"/>
      <c r="K41" s="115"/>
      <c r="L41" s="115"/>
      <c r="M41" s="115"/>
      <c r="N41" s="115"/>
      <c r="O41" s="115"/>
      <c r="P41" s="115"/>
      <c r="Q41" s="115"/>
      <c r="R41" s="115"/>
      <c r="S41" s="117"/>
      <c r="T41" s="117"/>
      <c r="U41" s="117"/>
      <c r="V41" s="117"/>
      <c r="W41" s="117"/>
      <c r="X41" s="117"/>
    </row>
    <row r="42" spans="1:24" x14ac:dyDescent="0.25">
      <c r="A42" s="164" t="s">
        <v>96</v>
      </c>
      <c r="B42" s="165" t="s">
        <v>97</v>
      </c>
      <c r="C42" s="157"/>
      <c r="D42" s="158"/>
      <c r="E42" s="157"/>
      <c r="F42" s="158"/>
      <c r="G42" s="159"/>
      <c r="H42" s="160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</row>
    <row r="43" spans="1:24" x14ac:dyDescent="0.25">
      <c r="A43" s="164" t="s">
        <v>98</v>
      </c>
      <c r="B43" s="162" t="s">
        <v>97</v>
      </c>
      <c r="C43" s="157"/>
      <c r="D43" s="158"/>
      <c r="E43" s="157"/>
      <c r="F43" s="158"/>
      <c r="G43" s="159"/>
      <c r="H43" s="160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166"/>
      <c r="X43" s="166"/>
    </row>
    <row r="44" spans="1:24" x14ac:dyDescent="0.25">
      <c r="A44" s="167" t="s">
        <v>99</v>
      </c>
      <c r="B44" s="165"/>
      <c r="C44" s="157"/>
      <c r="D44" s="158"/>
      <c r="E44" s="157"/>
      <c r="F44" s="158"/>
      <c r="G44" s="159"/>
      <c r="H44" s="160"/>
    </row>
    <row r="45" spans="1:24" x14ac:dyDescent="0.25">
      <c r="A45" s="167" t="s">
        <v>100</v>
      </c>
      <c r="B45" s="165"/>
      <c r="C45" s="157"/>
      <c r="D45" s="158"/>
      <c r="E45" s="157"/>
      <c r="F45" s="158"/>
      <c r="G45" s="159"/>
      <c r="H45" s="160"/>
    </row>
    <row r="46" spans="1:24" x14ac:dyDescent="0.25">
      <c r="A46" s="167" t="s">
        <v>101</v>
      </c>
      <c r="B46" s="165" t="s">
        <v>102</v>
      </c>
      <c r="C46" s="157"/>
      <c r="D46" s="158"/>
      <c r="E46" s="157"/>
      <c r="F46" s="158"/>
      <c r="G46" s="159"/>
      <c r="H46" s="160"/>
    </row>
    <row r="47" spans="1:24" ht="28.5" x14ac:dyDescent="0.25">
      <c r="A47" s="149" t="s">
        <v>103</v>
      </c>
      <c r="B47" s="120"/>
      <c r="C47" s="150">
        <f>D47*$B$13*12</f>
        <v>122162.16</v>
      </c>
      <c r="D47" s="121">
        <v>7.4</v>
      </c>
      <c r="E47" s="150">
        <f>$B$13*12*F47</f>
        <v>122162.16000000002</v>
      </c>
      <c r="F47" s="153">
        <v>7.4</v>
      </c>
      <c r="G47" s="154">
        <f>C47-E47</f>
        <v>0</v>
      </c>
      <c r="H47" s="137">
        <f>D47-F47</f>
        <v>0</v>
      </c>
    </row>
    <row r="48" spans="1:24" x14ac:dyDescent="0.25">
      <c r="A48" s="55" t="s">
        <v>104</v>
      </c>
      <c r="B48" s="120"/>
      <c r="C48" s="168"/>
      <c r="D48" s="169"/>
      <c r="E48" s="168"/>
      <c r="F48" s="169"/>
      <c r="G48" s="170"/>
      <c r="H48" s="171"/>
    </row>
    <row r="49" spans="1:8" x14ac:dyDescent="0.25">
      <c r="A49" s="172" t="s">
        <v>105</v>
      </c>
      <c r="B49" s="142"/>
      <c r="C49" s="142"/>
      <c r="D49" s="173"/>
      <c r="E49" s="142"/>
      <c r="F49" s="173"/>
      <c r="G49" s="174"/>
      <c r="H49" s="175"/>
    </row>
    <row r="50" spans="1:8" x14ac:dyDescent="0.25">
      <c r="A50" s="55" t="s">
        <v>106</v>
      </c>
      <c r="B50" s="120" t="s">
        <v>107</v>
      </c>
      <c r="C50" s="64"/>
      <c r="D50" s="176"/>
      <c r="E50" s="64"/>
      <c r="F50" s="176"/>
      <c r="G50" s="72"/>
      <c r="H50" s="73"/>
    </row>
    <row r="51" spans="1:8" x14ac:dyDescent="0.25">
      <c r="A51" s="177" t="s">
        <v>108</v>
      </c>
      <c r="B51" s="178" t="s">
        <v>109</v>
      </c>
      <c r="C51" s="64"/>
      <c r="D51" s="176"/>
      <c r="E51" s="64"/>
      <c r="F51" s="176"/>
      <c r="G51" s="72"/>
      <c r="H51" s="73"/>
    </row>
    <row r="52" spans="1:8" x14ac:dyDescent="0.25">
      <c r="A52" s="179" t="s">
        <v>110</v>
      </c>
      <c r="B52" s="178" t="s">
        <v>109</v>
      </c>
      <c r="C52" s="64"/>
      <c r="D52" s="176"/>
      <c r="E52" s="64"/>
      <c r="F52" s="176"/>
      <c r="G52" s="72"/>
      <c r="H52" s="73"/>
    </row>
    <row r="53" spans="1:8" x14ac:dyDescent="0.25">
      <c r="A53" s="177" t="s">
        <v>111</v>
      </c>
      <c r="B53" s="178" t="s">
        <v>109</v>
      </c>
      <c r="C53" s="64"/>
      <c r="D53" s="176"/>
      <c r="E53" s="64"/>
      <c r="F53" s="176"/>
      <c r="G53" s="72"/>
      <c r="H53" s="73"/>
    </row>
    <row r="54" spans="1:8" x14ac:dyDescent="0.25">
      <c r="A54" s="177" t="s">
        <v>112</v>
      </c>
      <c r="B54" s="178" t="s">
        <v>113</v>
      </c>
      <c r="C54" s="64"/>
      <c r="D54" s="176"/>
      <c r="E54" s="64"/>
      <c r="F54" s="176"/>
      <c r="G54" s="72"/>
      <c r="H54" s="73"/>
    </row>
    <row r="55" spans="1:8" x14ac:dyDescent="0.25">
      <c r="A55" s="177" t="s">
        <v>114</v>
      </c>
      <c r="B55" s="178" t="s">
        <v>107</v>
      </c>
      <c r="C55" s="64"/>
      <c r="D55" s="176"/>
      <c r="E55" s="64"/>
      <c r="F55" s="176"/>
      <c r="G55" s="72"/>
      <c r="H55" s="73"/>
    </row>
    <row r="56" spans="1:8" x14ac:dyDescent="0.25">
      <c r="A56" s="180" t="s">
        <v>115</v>
      </c>
      <c r="B56" s="120"/>
      <c r="C56" s="64"/>
      <c r="D56" s="176"/>
      <c r="E56" s="64"/>
      <c r="F56" s="176"/>
      <c r="G56" s="72"/>
      <c r="H56" s="73"/>
    </row>
    <row r="57" spans="1:8" x14ac:dyDescent="0.25">
      <c r="A57" s="172" t="s">
        <v>116</v>
      </c>
      <c r="B57" s="142" t="s">
        <v>107</v>
      </c>
      <c r="C57" s="64"/>
      <c r="D57" s="176"/>
      <c r="E57" s="64"/>
      <c r="F57" s="176"/>
      <c r="G57" s="72"/>
      <c r="H57" s="73"/>
    </row>
    <row r="58" spans="1:8" x14ac:dyDescent="0.25">
      <c r="A58" s="55" t="s">
        <v>117</v>
      </c>
      <c r="B58" s="120"/>
      <c r="C58" s="168"/>
      <c r="D58" s="169"/>
      <c r="E58" s="168"/>
      <c r="F58" s="169"/>
      <c r="G58" s="170"/>
      <c r="H58" s="171"/>
    </row>
    <row r="59" spans="1:8" x14ac:dyDescent="0.25">
      <c r="A59" s="172" t="s">
        <v>118</v>
      </c>
      <c r="B59" s="142"/>
      <c r="C59" s="142"/>
      <c r="D59" s="173"/>
      <c r="E59" s="142"/>
      <c r="F59" s="173"/>
      <c r="G59" s="174"/>
      <c r="H59" s="175"/>
    </row>
    <row r="60" spans="1:8" x14ac:dyDescent="0.25">
      <c r="A60" s="55" t="s">
        <v>119</v>
      </c>
      <c r="B60" s="120"/>
      <c r="C60" s="64"/>
      <c r="D60" s="176"/>
      <c r="E60" s="64"/>
      <c r="F60" s="176"/>
      <c r="G60" s="72"/>
      <c r="H60" s="73"/>
    </row>
    <row r="61" spans="1:8" x14ac:dyDescent="0.25">
      <c r="A61" s="172" t="s">
        <v>120</v>
      </c>
      <c r="B61" s="142" t="s">
        <v>107</v>
      </c>
      <c r="C61" s="64"/>
      <c r="D61" s="176"/>
      <c r="E61" s="64"/>
      <c r="F61" s="176"/>
      <c r="G61" s="72"/>
      <c r="H61" s="73"/>
    </row>
    <row r="62" spans="1:8" x14ac:dyDescent="0.25">
      <c r="A62" s="177" t="s">
        <v>121</v>
      </c>
      <c r="B62" s="178" t="s">
        <v>107</v>
      </c>
      <c r="C62" s="64"/>
      <c r="D62" s="176"/>
      <c r="E62" s="64"/>
      <c r="F62" s="176"/>
      <c r="G62" s="72"/>
      <c r="H62" s="73"/>
    </row>
    <row r="63" spans="1:8" x14ac:dyDescent="0.25">
      <c r="A63" s="177" t="s">
        <v>122</v>
      </c>
      <c r="B63" s="178" t="s">
        <v>123</v>
      </c>
      <c r="C63" s="64"/>
      <c r="D63" s="176"/>
      <c r="E63" s="64"/>
      <c r="F63" s="176"/>
      <c r="G63" s="72"/>
      <c r="H63" s="73"/>
    </row>
    <row r="64" spans="1:8" x14ac:dyDescent="0.25">
      <c r="A64" s="181" t="s">
        <v>124</v>
      </c>
      <c r="B64" s="178" t="s">
        <v>123</v>
      </c>
      <c r="C64" s="64"/>
      <c r="D64" s="176"/>
      <c r="E64" s="64"/>
      <c r="F64" s="176"/>
      <c r="G64" s="72"/>
      <c r="H64" s="73"/>
    </row>
    <row r="65" spans="1:8" x14ac:dyDescent="0.25">
      <c r="A65" s="182" t="s">
        <v>125</v>
      </c>
      <c r="B65" s="178" t="s">
        <v>126</v>
      </c>
      <c r="C65" s="64"/>
      <c r="D65" s="176"/>
      <c r="E65" s="64"/>
      <c r="F65" s="176"/>
      <c r="G65" s="72"/>
      <c r="H65" s="73"/>
    </row>
    <row r="66" spans="1:8" x14ac:dyDescent="0.25">
      <c r="A66" s="177" t="s">
        <v>112</v>
      </c>
      <c r="B66" s="178" t="s">
        <v>127</v>
      </c>
      <c r="C66" s="64"/>
      <c r="D66" s="176"/>
      <c r="E66" s="64"/>
      <c r="F66" s="176"/>
      <c r="G66" s="72"/>
      <c r="H66" s="73"/>
    </row>
    <row r="67" spans="1:8" x14ac:dyDescent="0.25">
      <c r="A67" s="177" t="s">
        <v>114</v>
      </c>
      <c r="B67" s="178" t="s">
        <v>107</v>
      </c>
      <c r="C67" s="64"/>
      <c r="D67" s="176"/>
      <c r="E67" s="64"/>
      <c r="F67" s="176"/>
      <c r="G67" s="72"/>
      <c r="H67" s="73"/>
    </row>
    <row r="68" spans="1:8" x14ac:dyDescent="0.25">
      <c r="A68" s="177" t="s">
        <v>128</v>
      </c>
      <c r="B68" s="178" t="s">
        <v>129</v>
      </c>
      <c r="C68" s="64"/>
      <c r="D68" s="176"/>
      <c r="E68" s="64"/>
      <c r="F68" s="176"/>
      <c r="G68" s="72"/>
      <c r="H68" s="73"/>
    </row>
    <row r="69" spans="1:8" x14ac:dyDescent="0.25">
      <c r="A69" s="181" t="s">
        <v>130</v>
      </c>
      <c r="B69" s="64" t="s">
        <v>107</v>
      </c>
      <c r="C69" s="64"/>
      <c r="D69" s="176"/>
      <c r="E69" s="64"/>
      <c r="F69" s="176"/>
      <c r="G69" s="72"/>
      <c r="H69" s="73"/>
    </row>
    <row r="70" spans="1:8" x14ac:dyDescent="0.25">
      <c r="A70" s="119" t="s">
        <v>131</v>
      </c>
      <c r="B70" s="120" t="s">
        <v>132</v>
      </c>
      <c r="C70" s="122">
        <f>D70*$B$13*12</f>
        <v>4127.1000000000004</v>
      </c>
      <c r="D70" s="183">
        <v>0.25</v>
      </c>
      <c r="E70" s="184">
        <f>$B$13*12*F70</f>
        <v>0</v>
      </c>
      <c r="F70" s="137">
        <v>0</v>
      </c>
      <c r="G70" s="123">
        <f>C70-E70</f>
        <v>4127.1000000000004</v>
      </c>
      <c r="H70" s="137">
        <f>D70-F70</f>
        <v>0.25</v>
      </c>
    </row>
    <row r="71" spans="1:8" x14ac:dyDescent="0.25">
      <c r="A71" s="141" t="s">
        <v>133</v>
      </c>
      <c r="B71" s="142" t="s">
        <v>134</v>
      </c>
      <c r="C71" s="88"/>
      <c r="D71" s="185"/>
      <c r="E71" s="186"/>
      <c r="F71" s="145"/>
      <c r="G71" s="129"/>
      <c r="H71" s="130"/>
    </row>
    <row r="72" spans="1:8" x14ac:dyDescent="0.25">
      <c r="A72" s="119" t="s">
        <v>135</v>
      </c>
      <c r="B72" s="120"/>
      <c r="C72" s="122">
        <f>SUM(C22:C70)</f>
        <v>435326.50799999991</v>
      </c>
      <c r="D72" s="183">
        <f>D22+D25+D27+D31+D34+D47+D70</f>
        <v>26.369999999999997</v>
      </c>
      <c r="E72" s="184">
        <f>$B$13*12*F72</f>
        <v>431199.408</v>
      </c>
      <c r="F72" s="137">
        <f>F22+F25+F27+F31+F34+F47+F70</f>
        <v>26.119999999999997</v>
      </c>
      <c r="G72" s="187">
        <f>C72-E72</f>
        <v>4127.0999999999185</v>
      </c>
      <c r="H72" s="137">
        <f>D72-F72</f>
        <v>0.25</v>
      </c>
    </row>
    <row r="73" spans="1:8" x14ac:dyDescent="0.25">
      <c r="A73" s="141" t="s">
        <v>136</v>
      </c>
      <c r="B73" s="142"/>
      <c r="C73" s="143"/>
      <c r="D73" s="188"/>
      <c r="E73" s="129"/>
      <c r="F73" s="130"/>
      <c r="G73" s="143"/>
      <c r="H73" s="145"/>
    </row>
    <row r="74" spans="1:8" x14ac:dyDescent="0.25">
      <c r="A74" s="119" t="s">
        <v>137</v>
      </c>
      <c r="B74" s="120"/>
      <c r="C74" s="122">
        <f>D74*$B$13*12</f>
        <v>65208.180000000008</v>
      </c>
      <c r="D74" s="121">
        <v>3.95</v>
      </c>
      <c r="E74" s="184">
        <f>$B$13*12*F74</f>
        <v>65208.180000000008</v>
      </c>
      <c r="F74" s="121">
        <v>3.95</v>
      </c>
      <c r="G74" s="189">
        <f>C74-E74</f>
        <v>0</v>
      </c>
      <c r="H74" s="137">
        <f>D74-F74</f>
        <v>0</v>
      </c>
    </row>
    <row r="75" spans="1:8" x14ac:dyDescent="0.25">
      <c r="A75" s="126" t="s">
        <v>138</v>
      </c>
      <c r="B75" s="64"/>
      <c r="C75" s="129"/>
      <c r="D75" s="176"/>
      <c r="E75" s="129"/>
      <c r="F75" s="176"/>
      <c r="G75" s="129"/>
      <c r="H75" s="73"/>
    </row>
    <row r="76" spans="1:8" x14ac:dyDescent="0.25">
      <c r="A76" s="141"/>
      <c r="B76" s="142"/>
      <c r="C76" s="143"/>
      <c r="D76" s="190"/>
      <c r="E76" s="143"/>
      <c r="F76" s="190"/>
      <c r="G76" s="143"/>
      <c r="H76" s="191"/>
    </row>
    <row r="77" spans="1:8" x14ac:dyDescent="0.25">
      <c r="A77" s="119" t="s">
        <v>139</v>
      </c>
      <c r="B77" s="55"/>
      <c r="C77" s="122">
        <f>C74+C72</f>
        <v>500534.68799999991</v>
      </c>
      <c r="D77" s="121">
        <f>D72+D74</f>
        <v>30.319999999999997</v>
      </c>
      <c r="E77" s="122">
        <f>E72+E74</f>
        <v>496407.58799999999</v>
      </c>
      <c r="F77" s="121">
        <f>F72+F74</f>
        <v>30.069999999999997</v>
      </c>
      <c r="G77" s="187">
        <f>C77-E77</f>
        <v>4127.0999999999185</v>
      </c>
      <c r="H77" s="137">
        <f>D77-F77</f>
        <v>0.25</v>
      </c>
    </row>
    <row r="78" spans="1:8" ht="15.75" thickBot="1" x14ac:dyDescent="0.3">
      <c r="A78" s="192" t="s">
        <v>140</v>
      </c>
      <c r="B78" s="80"/>
      <c r="C78" s="192"/>
      <c r="D78" s="193"/>
      <c r="E78" s="192"/>
      <c r="F78" s="193"/>
      <c r="G78" s="194"/>
      <c r="H78" s="82"/>
    </row>
    <row r="79" spans="1:8" ht="15.75" thickBot="1" x14ac:dyDescent="0.3">
      <c r="A79" s="195" t="s">
        <v>141</v>
      </c>
      <c r="B79" s="37"/>
      <c r="C79" s="195"/>
      <c r="D79" s="74"/>
      <c r="E79" s="195"/>
      <c r="F79" s="74"/>
      <c r="G79" s="195"/>
      <c r="H79" s="74"/>
    </row>
    <row r="80" spans="1:8" x14ac:dyDescent="0.25">
      <c r="A80" s="196"/>
      <c r="B80" s="197"/>
      <c r="C80" s="62" t="s">
        <v>142</v>
      </c>
      <c r="D80" s="198" t="s">
        <v>143</v>
      </c>
      <c r="E80" s="62" t="s">
        <v>142</v>
      </c>
      <c r="F80" s="198" t="s">
        <v>143</v>
      </c>
      <c r="G80" s="65" t="s">
        <v>142</v>
      </c>
      <c r="H80" s="66" t="s">
        <v>143</v>
      </c>
    </row>
    <row r="81" spans="1:8" x14ac:dyDescent="0.25">
      <c r="A81" s="64" t="s">
        <v>53</v>
      </c>
      <c r="B81" s="199" t="s">
        <v>54</v>
      </c>
      <c r="C81" s="64" t="s">
        <v>144</v>
      </c>
      <c r="D81" s="176" t="s">
        <v>145</v>
      </c>
      <c r="E81" s="64" t="s">
        <v>144</v>
      </c>
      <c r="F81" s="176" t="s">
        <v>145</v>
      </c>
      <c r="G81" s="72" t="s">
        <v>144</v>
      </c>
      <c r="H81" s="73" t="s">
        <v>145</v>
      </c>
    </row>
    <row r="82" spans="1:8" x14ac:dyDescent="0.25">
      <c r="A82" s="64" t="s">
        <v>58</v>
      </c>
      <c r="B82" s="199" t="s">
        <v>59</v>
      </c>
      <c r="C82" s="64" t="s">
        <v>146</v>
      </c>
      <c r="D82" s="200" t="s">
        <v>147</v>
      </c>
      <c r="E82" s="64" t="s">
        <v>146</v>
      </c>
      <c r="F82" s="200" t="s">
        <v>147</v>
      </c>
      <c r="G82" s="72" t="s">
        <v>148</v>
      </c>
      <c r="H82" s="201" t="s">
        <v>147</v>
      </c>
    </row>
    <row r="83" spans="1:8" x14ac:dyDescent="0.25">
      <c r="A83" s="78"/>
      <c r="B83" s="202"/>
      <c r="C83" s="78" t="s">
        <v>38</v>
      </c>
      <c r="D83" s="176" t="s">
        <v>64</v>
      </c>
      <c r="E83" s="78" t="s">
        <v>38</v>
      </c>
      <c r="F83" s="176" t="s">
        <v>64</v>
      </c>
      <c r="G83" s="12" t="s">
        <v>38</v>
      </c>
      <c r="H83" s="73" t="s">
        <v>64</v>
      </c>
    </row>
    <row r="84" spans="1:8" ht="15.75" thickBot="1" x14ac:dyDescent="0.3">
      <c r="A84" s="80"/>
      <c r="B84" s="203"/>
      <c r="C84" s="204" t="s">
        <v>44</v>
      </c>
      <c r="D84" s="193" t="s">
        <v>44</v>
      </c>
      <c r="E84" s="204" t="s">
        <v>44</v>
      </c>
      <c r="F84" s="193" t="s">
        <v>44</v>
      </c>
      <c r="G84" s="81" t="s">
        <v>44</v>
      </c>
      <c r="H84" s="82" t="s">
        <v>44</v>
      </c>
    </row>
    <row r="85" spans="1:8" x14ac:dyDescent="0.25">
      <c r="A85" s="205" t="s">
        <v>149</v>
      </c>
      <c r="B85" s="64" t="s">
        <v>150</v>
      </c>
      <c r="C85" s="189"/>
      <c r="D85" s="158"/>
      <c r="E85" s="189"/>
      <c r="F85" s="158"/>
      <c r="G85" s="189"/>
      <c r="H85" s="160"/>
    </row>
    <row r="86" spans="1:8" x14ac:dyDescent="0.25">
      <c r="A86" s="205" t="s">
        <v>151</v>
      </c>
      <c r="B86" s="64"/>
      <c r="C86" s="206">
        <v>42500</v>
      </c>
      <c r="D86" s="207">
        <v>0</v>
      </c>
      <c r="E86" s="206">
        <v>21946.5</v>
      </c>
      <c r="F86" s="207"/>
      <c r="G86" s="189">
        <f>C86-E86</f>
        <v>20553.5</v>
      </c>
      <c r="H86" s="208"/>
    </row>
    <row r="87" spans="1:8" ht="15.75" thickBot="1" x14ac:dyDescent="0.3">
      <c r="A87" s="209"/>
      <c r="B87" s="204"/>
      <c r="C87" s="189"/>
      <c r="D87" s="134"/>
      <c r="E87" s="189"/>
      <c r="F87" s="134"/>
      <c r="G87" s="189"/>
      <c r="H87" s="130"/>
    </row>
    <row r="88" spans="1:8" x14ac:dyDescent="0.25">
      <c r="A88" s="205" t="s">
        <v>152</v>
      </c>
      <c r="B88" s="64"/>
      <c r="C88" s="123"/>
      <c r="D88" s="130"/>
      <c r="E88" s="123"/>
      <c r="F88" s="130"/>
      <c r="G88" s="123"/>
      <c r="H88" s="210"/>
    </row>
    <row r="89" spans="1:8" x14ac:dyDescent="0.25">
      <c r="A89" s="205"/>
      <c r="B89" s="64" t="s">
        <v>153</v>
      </c>
      <c r="C89" s="206">
        <f>D89*$B$13*6</f>
        <v>134130.75</v>
      </c>
      <c r="D89" s="208">
        <v>16.25</v>
      </c>
      <c r="E89" s="206">
        <f>F89*$B$13*6</f>
        <v>134130.75</v>
      </c>
      <c r="F89" s="208">
        <v>16.25</v>
      </c>
      <c r="G89" s="189">
        <f>C89-E89</f>
        <v>0</v>
      </c>
      <c r="H89" s="208">
        <f>D89-F89</f>
        <v>0</v>
      </c>
    </row>
    <row r="90" spans="1:8" ht="15.75" thickBot="1" x14ac:dyDescent="0.3">
      <c r="A90" s="209"/>
      <c r="B90" s="204"/>
      <c r="C90" s="129"/>
      <c r="D90" s="130"/>
      <c r="E90" s="129"/>
      <c r="F90" s="130"/>
      <c r="G90" s="143"/>
      <c r="H90" s="134"/>
    </row>
    <row r="91" spans="1:8" x14ac:dyDescent="0.25">
      <c r="A91" s="211" t="s">
        <v>154</v>
      </c>
      <c r="B91" s="62"/>
      <c r="C91" s="212"/>
      <c r="D91" s="213"/>
      <c r="E91" s="212"/>
      <c r="F91" s="213"/>
      <c r="G91" s="212"/>
      <c r="H91" s="130"/>
    </row>
    <row r="92" spans="1:8" x14ac:dyDescent="0.25">
      <c r="A92" s="205" t="s">
        <v>155</v>
      </c>
      <c r="B92" s="64" t="s">
        <v>153</v>
      </c>
      <c r="C92" s="88">
        <f>D92*$B$13*12</f>
        <v>22451.424000000003</v>
      </c>
      <c r="D92" s="208">
        <v>1.36</v>
      </c>
      <c r="E92" s="88">
        <f>F92*$B$13*12</f>
        <v>22451.424000000003</v>
      </c>
      <c r="F92" s="208">
        <v>1.36</v>
      </c>
      <c r="G92" s="189">
        <f>C92-E92</f>
        <v>0</v>
      </c>
      <c r="H92" s="208">
        <f>D92-F92</f>
        <v>0</v>
      </c>
    </row>
    <row r="93" spans="1:8" ht="15.75" thickBot="1" x14ac:dyDescent="0.3">
      <c r="A93" s="209"/>
      <c r="B93" s="204"/>
      <c r="C93" s="143"/>
      <c r="D93" s="145"/>
      <c r="E93" s="143"/>
      <c r="F93" s="145"/>
      <c r="G93" s="143"/>
      <c r="H93" s="130"/>
    </row>
    <row r="94" spans="1:8" x14ac:dyDescent="0.25">
      <c r="A94" s="205" t="s">
        <v>156</v>
      </c>
      <c r="B94" s="64" t="s">
        <v>157</v>
      </c>
      <c r="C94" s="122">
        <f>D94*$B$13*12</f>
        <v>25257.851999999999</v>
      </c>
      <c r="D94" s="121">
        <v>1.53</v>
      </c>
      <c r="E94" s="88">
        <f>F94*$B$13*12</f>
        <v>24927.684000000001</v>
      </c>
      <c r="F94" s="121">
        <v>1.51</v>
      </c>
      <c r="G94" s="123">
        <f>C94-E94</f>
        <v>330.16799999999785</v>
      </c>
      <c r="H94" s="121">
        <f>D94-F94</f>
        <v>2.0000000000000018E-2</v>
      </c>
    </row>
    <row r="95" spans="1:8" ht="15.75" thickBot="1" x14ac:dyDescent="0.3">
      <c r="A95" s="205"/>
      <c r="B95" s="64"/>
      <c r="C95" s="143"/>
      <c r="D95" s="134"/>
      <c r="E95" s="143"/>
      <c r="F95" s="134"/>
      <c r="G95" s="143"/>
      <c r="H95" s="134"/>
    </row>
    <row r="96" spans="1:8" x14ac:dyDescent="0.25">
      <c r="A96" s="211" t="s">
        <v>158</v>
      </c>
      <c r="B96" s="62" t="s">
        <v>157</v>
      </c>
      <c r="C96" s="122">
        <f>D96*$B$13*12</f>
        <v>44077.428</v>
      </c>
      <c r="D96" s="121">
        <v>2.67</v>
      </c>
      <c r="E96" s="88">
        <f>F96*$B$13*12</f>
        <v>25918.188000000002</v>
      </c>
      <c r="F96" s="121">
        <v>1.57</v>
      </c>
      <c r="G96" s="189">
        <f>C96-E96</f>
        <v>18159.239999999998</v>
      </c>
      <c r="H96" s="208">
        <f>D96-F96</f>
        <v>1.0999999999999999</v>
      </c>
    </row>
    <row r="97" spans="1:8" ht="15.75" thickBot="1" x14ac:dyDescent="0.3">
      <c r="A97" s="209" t="s">
        <v>159</v>
      </c>
      <c r="B97" s="204"/>
      <c r="C97" s="143"/>
      <c r="D97" s="134"/>
      <c r="E97" s="143"/>
      <c r="F97" s="134"/>
      <c r="G97" s="143"/>
      <c r="H97" s="145"/>
    </row>
    <row r="98" spans="1:8" x14ac:dyDescent="0.25">
      <c r="A98" s="119" t="s">
        <v>160</v>
      </c>
      <c r="B98" s="55"/>
      <c r="C98" s="122">
        <f>C89+C92+C94+C96+C86</f>
        <v>268417.45400000003</v>
      </c>
      <c r="D98" s="207">
        <f>D86+D89+D94+D96+D92</f>
        <v>21.810000000000002</v>
      </c>
      <c r="E98" s="88">
        <f>E86+E89+E92+E94+E96</f>
        <v>229374.546</v>
      </c>
      <c r="F98" s="207">
        <f>F86+F89+F94+F96+F92</f>
        <v>20.69</v>
      </c>
      <c r="G98" s="214">
        <f>G86+G89+G94+G96+G92</f>
        <v>39042.907999999996</v>
      </c>
      <c r="H98" s="208">
        <f>H86+H89+H94+H96+H92</f>
        <v>1.1199999999999999</v>
      </c>
    </row>
    <row r="99" spans="1:8" ht="15.75" thickBot="1" x14ac:dyDescent="0.3">
      <c r="A99" s="192" t="s">
        <v>161</v>
      </c>
      <c r="B99" s="80"/>
      <c r="C99" s="192"/>
      <c r="D99" s="193"/>
      <c r="E99" s="192"/>
      <c r="F99" s="193"/>
      <c r="G99" s="194"/>
      <c r="H99" s="82"/>
    </row>
    <row r="100" spans="1:8" x14ac:dyDescent="0.25">
      <c r="A100" s="195"/>
      <c r="B100" s="37"/>
      <c r="C100" s="215">
        <f>C98+C77</f>
        <v>768952.14199999999</v>
      </c>
      <c r="D100" s="195"/>
      <c r="E100" s="216">
        <f>E98+E77</f>
        <v>725782.13399999996</v>
      </c>
      <c r="G100" s="71">
        <f>G98+G77</f>
        <v>43170.007999999914</v>
      </c>
    </row>
    <row r="101" spans="1:8" x14ac:dyDescent="0.25">
      <c r="E101" s="71"/>
      <c r="H101" s="217"/>
    </row>
    <row r="102" spans="1:8" x14ac:dyDescent="0.25">
      <c r="G102" s="71"/>
    </row>
    <row r="103" spans="1:8" ht="15.75" x14ac:dyDescent="0.25">
      <c r="A103" s="115" t="s">
        <v>162</v>
      </c>
      <c r="B103"/>
      <c r="C103" s="118" t="s">
        <v>73</v>
      </c>
      <c r="D103" s="118"/>
      <c r="E103" s="118"/>
      <c r="F103" s="118"/>
    </row>
    <row r="104" spans="1:8" ht="15.75" x14ac:dyDescent="0.25">
      <c r="A104" s="124" t="s">
        <v>163</v>
      </c>
      <c r="B104"/>
      <c r="C104" s="125" t="s">
        <v>76</v>
      </c>
      <c r="D104" s="125"/>
      <c r="E104" s="125"/>
      <c r="F104" s="125"/>
    </row>
    <row r="105" spans="1:8" ht="15.75" x14ac:dyDescent="0.25">
      <c r="A105" s="131"/>
      <c r="B105"/>
      <c r="C105"/>
      <c r="D105"/>
      <c r="E105"/>
      <c r="F105"/>
    </row>
    <row r="106" spans="1:8" ht="15.75" x14ac:dyDescent="0.25">
      <c r="A106" s="220" t="s">
        <v>164</v>
      </c>
      <c r="B106" s="220"/>
      <c r="C106" s="132" t="s">
        <v>81</v>
      </c>
      <c r="D106" s="132"/>
      <c r="E106"/>
      <c r="F106"/>
    </row>
    <row r="107" spans="1:8" ht="15.75" x14ac:dyDescent="0.25">
      <c r="A107" s="135" t="s">
        <v>165</v>
      </c>
      <c r="B107"/>
      <c r="C107" s="225" t="s">
        <v>82</v>
      </c>
      <c r="D107" s="225"/>
      <c r="E107" s="225"/>
      <c r="F107" s="225"/>
    </row>
    <row r="108" spans="1:8" x14ac:dyDescent="0.25">
      <c r="C108"/>
      <c r="D108"/>
      <c r="E108"/>
      <c r="F108"/>
    </row>
  </sheetData>
  <mergeCells count="19">
    <mergeCell ref="C107:F107"/>
    <mergeCell ref="T11:AC11"/>
    <mergeCell ref="C17:D17"/>
    <mergeCell ref="E17:F17"/>
    <mergeCell ref="G17:H17"/>
    <mergeCell ref="V30:Y30"/>
    <mergeCell ref="A106:B106"/>
    <mergeCell ref="A7:D7"/>
    <mergeCell ref="K7:AC7"/>
    <mergeCell ref="A8:D8"/>
    <mergeCell ref="K8:AC8"/>
    <mergeCell ref="A9:E9"/>
    <mergeCell ref="K9:AC9"/>
    <mergeCell ref="B4:C4"/>
    <mergeCell ref="K4:AC4"/>
    <mergeCell ref="A5:D5"/>
    <mergeCell ref="K5:AC5"/>
    <mergeCell ref="A6:D6"/>
    <mergeCell ref="K6:A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2021-07-19T08:25:56Z</dcterms:created>
  <dcterms:modified xsi:type="dcterms:W3CDTF">2021-07-28T03:31:54Z</dcterms:modified>
</cp:coreProperties>
</file>