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F97" i="1"/>
  <c r="E97" i="1" s="1"/>
  <c r="D97" i="1"/>
  <c r="C97" i="1" s="1"/>
  <c r="G95" i="1"/>
  <c r="E95" i="1"/>
  <c r="C95" i="1"/>
  <c r="G93" i="1"/>
  <c r="E93" i="1"/>
  <c r="C93" i="1"/>
  <c r="G91" i="1"/>
  <c r="E91" i="1"/>
  <c r="C91" i="1"/>
  <c r="G88" i="1"/>
  <c r="E88" i="1"/>
  <c r="C88" i="1"/>
  <c r="G85" i="1"/>
  <c r="G97" i="1" s="1"/>
  <c r="E85" i="1"/>
  <c r="C85" i="1"/>
  <c r="G76" i="1"/>
  <c r="E73" i="1"/>
  <c r="C73" i="1"/>
  <c r="H71" i="1"/>
  <c r="E69" i="1"/>
  <c r="C69" i="1"/>
  <c r="E46" i="1"/>
  <c r="C46" i="1"/>
  <c r="E33" i="1"/>
  <c r="C33" i="1"/>
  <c r="E30" i="1"/>
  <c r="C30" i="1"/>
  <c r="E26" i="1"/>
  <c r="C26" i="1"/>
  <c r="E24" i="1"/>
  <c r="C24" i="1"/>
  <c r="AA22" i="1"/>
  <c r="Z22" i="1"/>
  <c r="Y22" i="1"/>
  <c r="X22" i="1"/>
  <c r="W22" i="1"/>
  <c r="V22" i="1"/>
  <c r="U22" i="1"/>
  <c r="T22" i="1"/>
  <c r="S22" i="1"/>
  <c r="Q22" i="1"/>
  <c r="P22" i="1"/>
  <c r="O22" i="1"/>
  <c r="N22" i="1"/>
  <c r="M22" i="1"/>
  <c r="L22" i="1"/>
  <c r="F21" i="1"/>
  <c r="F71" i="1" s="1"/>
  <c r="E21" i="1"/>
  <c r="D21" i="1"/>
  <c r="D71" i="1" s="1"/>
  <c r="C21" i="1"/>
  <c r="R20" i="1"/>
  <c r="R18" i="1"/>
  <c r="R22" i="1" s="1"/>
  <c r="D76" i="1" l="1"/>
  <c r="C76" i="1" s="1"/>
  <c r="C71" i="1"/>
  <c r="F76" i="1"/>
  <c r="E76" i="1" s="1"/>
  <c r="E71" i="1"/>
  <c r="E99" i="1"/>
</calcChain>
</file>

<file path=xl/sharedStrings.xml><?xml version="1.0" encoding="utf-8"?>
<sst xmlns="http://schemas.openxmlformats.org/spreadsheetml/2006/main" count="256" uniqueCount="162">
  <si>
    <t>ПРИЛОЖЕНИЕ №5</t>
  </si>
  <si>
    <t>к Договору управления многоквартирного</t>
  </si>
  <si>
    <t>дома ул.Солнечная 33</t>
  </si>
  <si>
    <t xml:space="preserve">                                                                  </t>
  </si>
  <si>
    <t>Отчет</t>
  </si>
  <si>
    <t xml:space="preserve">                                                                                                                              Отчет                                                                  </t>
  </si>
  <si>
    <t xml:space="preserve">                                                управляющей организации</t>
  </si>
  <si>
    <t xml:space="preserve">                                  ООО "Управляющая компания "Да Винчи"</t>
  </si>
  <si>
    <t xml:space="preserve">                           о деятельности за отчетный период с 15.06.2019г. по 31.12.2019г.</t>
  </si>
  <si>
    <t xml:space="preserve">                           о деятельности за отчетный период с 15.06.2019г. по 31.12.2019 г.</t>
  </si>
  <si>
    <t xml:space="preserve">                     по многоквартирному дому, расположенному по адресу:  ул.Солнечная 33</t>
  </si>
  <si>
    <t xml:space="preserve">                     по многоквартирному дому, расположенному по адресу:  Солнечная 33</t>
  </si>
  <si>
    <t xml:space="preserve">          Отчет по затратам на  содержанию и текущий ремонт общего имущества  многоквартирного  дома за 2019г.</t>
  </si>
  <si>
    <t xml:space="preserve">Общая  площадь </t>
  </si>
  <si>
    <t>помещений, всего кв.м</t>
  </si>
  <si>
    <t xml:space="preserve">Текущее </t>
  </si>
  <si>
    <t>ГВ</t>
  </si>
  <si>
    <t>Отведение</t>
  </si>
  <si>
    <t>ХВ</t>
  </si>
  <si>
    <t>Э/эн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</si>
  <si>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</si>
  <si>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</si>
  <si>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</si>
  <si>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</si>
  <si>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</si>
  <si>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на СОИ</t>
  </si>
  <si>
    <t>сточных вод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</si>
  <si>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</si>
  <si>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</si>
  <si>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</si>
  <si>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</si>
  <si>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</si>
  <si>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</si>
  <si>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антенна</t>
  </si>
  <si>
    <t>тко</t>
  </si>
  <si>
    <t>домофон</t>
  </si>
  <si>
    <t>очист.систем</t>
  </si>
  <si>
    <t>жилых помещений</t>
  </si>
  <si>
    <t xml:space="preserve"> </t>
  </si>
  <si>
    <t>(теплоносит)</t>
  </si>
  <si>
    <t>(подогрев)</t>
  </si>
  <si>
    <t>Всего,</t>
  </si>
  <si>
    <t>(теплон.)</t>
  </si>
  <si>
    <t>нежилых помещений</t>
  </si>
  <si>
    <t>руб.</t>
  </si>
  <si>
    <t>руб</t>
  </si>
  <si>
    <t>Количество этажей, шт</t>
  </si>
  <si>
    <t>I</t>
  </si>
  <si>
    <t>Остаток д/ср-в на 15.06.2019г</t>
  </si>
  <si>
    <t>Количество подъездов, шт</t>
  </si>
  <si>
    <t>Перечень видов</t>
  </si>
  <si>
    <t>Периодичность выполнения работ,</t>
  </si>
  <si>
    <t xml:space="preserve">Сумма </t>
  </si>
  <si>
    <t xml:space="preserve">Тариф на </t>
  </si>
  <si>
    <t>работ и услуг</t>
  </si>
  <si>
    <t>оказания услуг</t>
  </si>
  <si>
    <t>затрат</t>
  </si>
  <si>
    <t xml:space="preserve"> 1м2 площади </t>
  </si>
  <si>
    <t xml:space="preserve"> 1 м2 площади </t>
  </si>
  <si>
    <t>Начислено  с 15.06.19 по 31.12.19</t>
  </si>
  <si>
    <t>помещений,</t>
  </si>
  <si>
    <t>Оплачено  с 15.06.19 по 31.12.19</t>
  </si>
  <si>
    <t>1. Техническое обслуживание внутридомовых инженерных сетей и обслуживание системы электроснабжения многоквартирного дома</t>
  </si>
  <si>
    <t>(Перечень согласно ПП РФ № 290 от 03.04.2013г., минимальная периодичность в соответствии с законодательством РФ)</t>
  </si>
  <si>
    <t>Проведение технических осмотров, мелкого профилактического и экстренного  ремонта , устранение незначительных неисправностей в системах отопления, водоснабжения, водоотведения, электроснабжения, а также: ремонт, регулеровка, наладка и  испытание систем центрального отопления; промывка опрессовка, консервация  и расконсервация системы центрального отопления; контроль параметров теплоносителя и воды; укрепление трубопроводов, мелкий ремонт изоляции, проверка исправности канализационных вытяжек и устранение причин при обнаружении их неисправности и т.д</t>
  </si>
  <si>
    <t>Задолженность на 31.12.2019г.</t>
  </si>
  <si>
    <t>2. Техническое обслуживание  конструктивных элементов многоквартирного дома</t>
  </si>
  <si>
    <t>Выполнено работ (оказано услуг)</t>
  </si>
  <si>
    <t>Проведение технических осмотров, мелкого  и экстренного  ремонта , устранение незначительных неисправностей в конструктивных элементах здания, смена и восстановление разбитых стекол, ремонт и укрепление окон и дверей, очистка кровли и козырьков над подъездами от мусора, наледи, снежных навесов;  очистка подвальных помещений от мусора; закрытие на замки подвальных дверей, открытие и закрытие утеплителем вентиляционных шахт, ревизия ливневой канализации с прочисткой, мелким ремонтом и т.д.</t>
  </si>
  <si>
    <t>Собственик</t>
  </si>
  <si>
    <t>Управляющая организация</t>
  </si>
  <si>
    <t>3. Аварийно-</t>
  </si>
  <si>
    <t>Круглосуточно на системах водоснабжения,</t>
  </si>
  <si>
    <t>кв №8</t>
  </si>
  <si>
    <t>ООО "УК"Да Винчи"</t>
  </si>
  <si>
    <t>диспетчерское</t>
  </si>
  <si>
    <t xml:space="preserve">водоотведения, теплоснабжения и </t>
  </si>
  <si>
    <t>обслуживание</t>
  </si>
  <si>
    <t>электроснабжения</t>
  </si>
  <si>
    <r>
      <t>_____________________/</t>
    </r>
    <r>
      <rPr>
        <b/>
        <sz val="12"/>
        <color theme="1"/>
        <rFont val="Times New Roman"/>
        <family val="1"/>
        <charset val="204"/>
      </rPr>
      <t>Замураев Алексей Владимирович</t>
    </r>
  </si>
  <si>
    <r>
      <t>Директор _______________________/</t>
    </r>
    <r>
      <rPr>
        <b/>
        <sz val="12"/>
        <color theme="1"/>
        <rFont val="Times New Roman"/>
        <family val="1"/>
        <charset val="204"/>
      </rPr>
      <t>А.А.Юдаков</t>
    </r>
    <r>
      <rPr>
        <sz val="12"/>
        <color theme="1"/>
        <rFont val="Times New Roman"/>
        <family val="1"/>
        <charset val="204"/>
      </rPr>
      <t>/</t>
    </r>
  </si>
  <si>
    <t>(подпись/Ф.И.О.)</t>
  </si>
  <si>
    <t>М.П</t>
  </si>
  <si>
    <t>4. Обслуживание</t>
  </si>
  <si>
    <t>Ежемесячно</t>
  </si>
  <si>
    <t>общедомовых приборов</t>
  </si>
  <si>
    <t>учета</t>
  </si>
  <si>
    <t>5.  Санитарные работы  по содержанию помещений общего пользования</t>
  </si>
  <si>
    <t>Влажное подметание лестничных</t>
  </si>
  <si>
    <t xml:space="preserve"> 3этажа - 5раз в неделю</t>
  </si>
  <si>
    <t xml:space="preserve">площадок и маршей </t>
  </si>
  <si>
    <t>Мытье лестничных площадок и маршей</t>
  </si>
  <si>
    <t>4 раза в месяц</t>
  </si>
  <si>
    <t>Влажная протирка подоконников,</t>
  </si>
  <si>
    <t>поручней перил,почтовых ящиков, эл/шкафов</t>
  </si>
  <si>
    <t xml:space="preserve">Мытье окон с внутренней стороны </t>
  </si>
  <si>
    <t>помещения МОП</t>
  </si>
  <si>
    <t>2 раза в год</t>
  </si>
  <si>
    <t>мытье окон с наружней стороны с привлечением альпенистов</t>
  </si>
  <si>
    <t>Комплекс работ по уборке подъезда</t>
  </si>
  <si>
    <t>( влажная протирка стен, дверей, плафонов,</t>
  </si>
  <si>
    <t>обметание пыли с потолков)</t>
  </si>
  <si>
    <t>4 раз в год</t>
  </si>
  <si>
    <t xml:space="preserve">6. Уборка земельного участка входящего в состав общего имущества дома  </t>
  </si>
  <si>
    <t>6.1. Уборка придомовой</t>
  </si>
  <si>
    <t>территории в зимний период</t>
  </si>
  <si>
    <t xml:space="preserve">Подметание, сдвижка снега </t>
  </si>
  <si>
    <t>6 раз в неделю</t>
  </si>
  <si>
    <t>Очистка от наледи, льда входы в подъезд, тротуары</t>
  </si>
  <si>
    <t>по мере необходимости</t>
  </si>
  <si>
    <t>Очистка от снега и наледи входов в подвал</t>
  </si>
  <si>
    <t>Посыпка территории песком в дни гололеда</t>
  </si>
  <si>
    <t>Протирка указателей</t>
  </si>
  <si>
    <t>1 раз в месяц</t>
  </si>
  <si>
    <t>Очистка урн от мусора</t>
  </si>
  <si>
    <t>Уборка контейнерной площадки от мусора, снега</t>
  </si>
  <si>
    <t>наледи</t>
  </si>
  <si>
    <t>6.2. Уборка придомовой</t>
  </si>
  <si>
    <t>территории в летний период</t>
  </si>
  <si>
    <t>Подметание и уборка</t>
  </si>
  <si>
    <t>придомовой территории</t>
  </si>
  <si>
    <t xml:space="preserve">Уборка мусора с газонов </t>
  </si>
  <si>
    <t>Уборка газонов от листьев, сучьев</t>
  </si>
  <si>
    <t>1 раз в  неделю</t>
  </si>
  <si>
    <t>Стрижка (выкашивание) газонов</t>
  </si>
  <si>
    <t>Полив газонов, зеленых насаждений</t>
  </si>
  <si>
    <t>3 раза в  неделю</t>
  </si>
  <si>
    <t>1 раз в  месяц</t>
  </si>
  <si>
    <t>Уборка входов в подвал</t>
  </si>
  <si>
    <t>1 раз в неделю</t>
  </si>
  <si>
    <t>Уборка контейнерной площадки от мусора</t>
  </si>
  <si>
    <t xml:space="preserve">7. Дератизация, </t>
  </si>
  <si>
    <t>Дератизация - 1 раз в квартал</t>
  </si>
  <si>
    <t xml:space="preserve">    дезинсекция</t>
  </si>
  <si>
    <t xml:space="preserve">Дезинсекция - по заявке </t>
  </si>
  <si>
    <t>Итого содержание общего</t>
  </si>
  <si>
    <t xml:space="preserve">  имущества дома</t>
  </si>
  <si>
    <t xml:space="preserve">8. Услуги и работы по управлению </t>
  </si>
  <si>
    <t>многоквартирным домом</t>
  </si>
  <si>
    <t xml:space="preserve">Всего стоимость работ и услуг </t>
  </si>
  <si>
    <t xml:space="preserve"> по управлению и содержанию дома</t>
  </si>
  <si>
    <t xml:space="preserve">                                                     Дополнительные работы и услуги :</t>
  </si>
  <si>
    <t>Стоимость</t>
  </si>
  <si>
    <t>Цена работ,</t>
  </si>
  <si>
    <t>работ,услуг</t>
  </si>
  <si>
    <t xml:space="preserve">услуг в месяц  </t>
  </si>
  <si>
    <t xml:space="preserve"> в год,</t>
  </si>
  <si>
    <t xml:space="preserve">на 1кв.м площади </t>
  </si>
  <si>
    <t>в месяц,</t>
  </si>
  <si>
    <t>1. Механизированная уборка придомовой</t>
  </si>
  <si>
    <t>В зимний период</t>
  </si>
  <si>
    <t>территории с вывозом снега на отвал</t>
  </si>
  <si>
    <t>2. Услуги охранного предприятия</t>
  </si>
  <si>
    <t>Круглосуточно</t>
  </si>
  <si>
    <t>3. Техническое обслуживание шлагбаумов,</t>
  </si>
  <si>
    <t>калиток, видеонаблюдения</t>
  </si>
  <si>
    <t>4.  Обслуживание фонтана</t>
  </si>
  <si>
    <t>Период: Май - Сентябрь</t>
  </si>
  <si>
    <t>5. Обслуживание газонов и зеленых</t>
  </si>
  <si>
    <t xml:space="preserve">    насаждений</t>
  </si>
  <si>
    <t xml:space="preserve">Всего стоимость </t>
  </si>
  <si>
    <t>дополнительных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</si>
</sst>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2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7" fillId="0" borderId="5" xfId="0" applyFont="1" applyBorder="1"/>
    <xf numFmtId="164" fontId="7" fillId="0" borderId="6" xfId="0" applyNumberFormat="1" applyFont="1" applyBorder="1"/>
    <xf numFmtId="0" fontId="7" fillId="0" borderId="7" xfId="0" applyFont="1" applyBorder="1"/>
    <xf numFmtId="0" fontId="7" fillId="0" borderId="8" xfId="0" applyFont="1" applyBorder="1"/>
    <xf numFmtId="0" fontId="3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0" borderId="14" xfId="0" applyFont="1" applyBorder="1"/>
    <xf numFmtId="164" fontId="7" fillId="0" borderId="15" xfId="0" applyNumberFormat="1" applyFont="1" applyBorder="1"/>
    <xf numFmtId="0" fontId="7" fillId="0" borderId="16" xfId="0" applyFont="1" applyBorder="1"/>
    <xf numFmtId="0" fontId="7" fillId="0" borderId="17" xfId="0" applyFont="1" applyBorder="1"/>
    <xf numFmtId="0" fontId="3" fillId="0" borderId="18" xfId="0" applyFont="1" applyBorder="1"/>
    <xf numFmtId="0" fontId="5" fillId="0" borderId="19" xfId="0" applyFont="1" applyBorder="1"/>
    <xf numFmtId="0" fontId="5" fillId="0" borderId="19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7" fillId="0" borderId="20" xfId="0" applyFont="1" applyBorder="1"/>
    <xf numFmtId="0" fontId="5" fillId="0" borderId="21" xfId="0" applyFont="1" applyBorder="1" applyAlignment="1">
      <alignment horizontal="center"/>
    </xf>
    <xf numFmtId="0" fontId="3" fillId="0" borderId="22" xfId="0" applyFont="1" applyBorder="1"/>
    <xf numFmtId="0" fontId="3" fillId="0" borderId="21" xfId="0" applyFont="1" applyBorder="1"/>
    <xf numFmtId="0" fontId="3" fillId="0" borderId="23" xfId="0" applyFont="1" applyBorder="1"/>
    <xf numFmtId="0" fontId="7" fillId="0" borderId="15" xfId="0" applyFont="1" applyBorder="1"/>
    <xf numFmtId="0" fontId="7" fillId="0" borderId="0" xfId="0" applyFont="1" applyBorder="1"/>
    <xf numFmtId="0" fontId="7" fillId="0" borderId="24" xfId="0" applyFont="1" applyBorder="1"/>
    <xf numFmtId="0" fontId="3" fillId="0" borderId="25" xfId="0" applyFont="1" applyBorder="1"/>
    <xf numFmtId="0" fontId="5" fillId="0" borderId="21" xfId="0" applyFont="1" applyBorder="1"/>
    <xf numFmtId="0" fontId="5" fillId="0" borderId="26" xfId="0" applyFont="1" applyFill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/>
    <xf numFmtId="0" fontId="6" fillId="0" borderId="31" xfId="0" applyFont="1" applyBorder="1" applyAlignment="1">
      <alignment horizontal="right"/>
    </xf>
    <xf numFmtId="0" fontId="6" fillId="0" borderId="27" xfId="0" applyFont="1" applyBorder="1"/>
    <xf numFmtId="2" fontId="6" fillId="0" borderId="32" xfId="0" applyNumberFormat="1" applyFont="1" applyBorder="1"/>
    <xf numFmtId="0" fontId="5" fillId="0" borderId="32" xfId="0" applyFont="1" applyBorder="1"/>
    <xf numFmtId="2" fontId="5" fillId="0" borderId="32" xfId="0" applyNumberFormat="1" applyFont="1" applyBorder="1"/>
    <xf numFmtId="0" fontId="5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7" fillId="0" borderId="36" xfId="0" applyFont="1" applyBorder="1"/>
    <xf numFmtId="0" fontId="5" fillId="0" borderId="27" xfId="0" applyFont="1" applyBorder="1"/>
    <xf numFmtId="0" fontId="5" fillId="0" borderId="37" xfId="0" applyFont="1" applyBorder="1" applyAlignment="1">
      <alignment horizontal="center"/>
    </xf>
    <xf numFmtId="2" fontId="5" fillId="0" borderId="37" xfId="0" applyNumberFormat="1" applyFont="1" applyBorder="1"/>
    <xf numFmtId="0" fontId="3" fillId="0" borderId="37" xfId="0" applyFont="1" applyBorder="1"/>
    <xf numFmtId="0" fontId="3" fillId="0" borderId="38" xfId="0" applyFont="1" applyBorder="1"/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39" xfId="0" applyFont="1" applyBorder="1"/>
    <xf numFmtId="2" fontId="5" fillId="0" borderId="28" xfId="0" applyNumberFormat="1" applyFont="1" applyBorder="1"/>
    <xf numFmtId="0" fontId="7" fillId="0" borderId="1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5" fillId="0" borderId="37" xfId="0" applyNumberFormat="1" applyFont="1" applyFill="1" applyBorder="1"/>
    <xf numFmtId="2" fontId="5" fillId="0" borderId="38" xfId="0" applyNumberFormat="1" applyFont="1" applyFill="1" applyBorder="1"/>
    <xf numFmtId="0" fontId="7" fillId="0" borderId="18" xfId="0" applyFont="1" applyBorder="1"/>
    <xf numFmtId="0" fontId="3" fillId="0" borderId="38" xfId="0" applyFont="1" applyBorder="1" applyAlignment="1">
      <alignment horizontal="center" vertical="center"/>
    </xf>
    <xf numFmtId="0" fontId="7" fillId="0" borderId="25" xfId="0" applyFont="1" applyBorder="1"/>
    <xf numFmtId="0" fontId="7" fillId="0" borderId="4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9" fillId="0" borderId="18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top" wrapText="1"/>
    </xf>
    <xf numFmtId="164" fontId="9" fillId="0" borderId="1" xfId="2" applyNumberFormat="1" applyFont="1" applyFill="1" applyBorder="1" applyAlignment="1">
      <alignment horizontal="center" vertical="center" wrapText="1"/>
    </xf>
    <xf numFmtId="2" fontId="9" fillId="0" borderId="41" xfId="2" applyNumberFormat="1" applyFont="1" applyFill="1" applyBorder="1" applyAlignment="1">
      <alignment horizontal="center" vertical="center" wrapText="1"/>
    </xf>
    <xf numFmtId="164" fontId="9" fillId="0" borderId="5" xfId="2" applyNumberFormat="1" applyFont="1" applyFill="1" applyBorder="1" applyAlignment="1">
      <alignment horizontal="center" vertical="center" wrapText="1"/>
    </xf>
    <xf numFmtId="2" fontId="9" fillId="0" borderId="42" xfId="2" applyNumberFormat="1" applyFont="1" applyFill="1" applyBorder="1" applyAlignment="1">
      <alignment horizontal="center" vertical="center" wrapText="1"/>
    </xf>
    <xf numFmtId="0" fontId="10" fillId="2" borderId="36" xfId="2" applyFont="1" applyFill="1" applyBorder="1" applyAlignment="1">
      <alignment horizontal="center" vertical="top" wrapText="1"/>
    </xf>
    <xf numFmtId="2" fontId="9" fillId="0" borderId="14" xfId="2" applyNumberFormat="1" applyFont="1" applyFill="1" applyBorder="1" applyAlignment="1">
      <alignment horizontal="center" vertical="center" wrapText="1"/>
    </xf>
    <xf numFmtId="2" fontId="9" fillId="0" borderId="43" xfId="2" applyNumberFormat="1" applyFont="1" applyFill="1" applyBorder="1" applyAlignment="1">
      <alignment horizontal="center" vertical="center" wrapText="1"/>
    </xf>
    <xf numFmtId="2" fontId="5" fillId="0" borderId="38" xfId="0" applyNumberFormat="1" applyFont="1" applyBorder="1"/>
    <xf numFmtId="0" fontId="10" fillId="2" borderId="44" xfId="2" applyFont="1" applyFill="1" applyBorder="1" applyAlignment="1">
      <alignment horizontal="left" vertical="center" wrapText="1"/>
    </xf>
    <xf numFmtId="0" fontId="11" fillId="0" borderId="44" xfId="0" applyFont="1" applyBorder="1" applyAlignment="1">
      <alignment vertical="center"/>
    </xf>
    <xf numFmtId="2" fontId="7" fillId="2" borderId="5" xfId="0" applyNumberFormat="1" applyFont="1" applyFill="1" applyBorder="1" applyAlignment="1">
      <alignment vertical="center"/>
    </xf>
    <xf numFmtId="2" fontId="12" fillId="2" borderId="35" xfId="2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2" fontId="13" fillId="0" borderId="37" xfId="0" applyNumberFormat="1" applyFont="1" applyBorder="1"/>
    <xf numFmtId="0" fontId="9" fillId="0" borderId="36" xfId="2" applyFont="1" applyFill="1" applyBorder="1" applyAlignment="1">
      <alignment horizontal="left" vertical="center" wrapText="1"/>
    </xf>
    <xf numFmtId="0" fontId="14" fillId="0" borderId="39" xfId="0" applyFont="1" applyBorder="1" applyAlignment="1">
      <alignment vertical="center"/>
    </xf>
    <xf numFmtId="164" fontId="9" fillId="0" borderId="27" xfId="2" applyNumberFormat="1" applyFont="1" applyFill="1" applyBorder="1" applyAlignment="1">
      <alignment horizontal="center" vertical="center" wrapText="1"/>
    </xf>
    <xf numFmtId="2" fontId="9" fillId="0" borderId="38" xfId="2" applyNumberFormat="1" applyFont="1" applyFill="1" applyBorder="1" applyAlignment="1">
      <alignment horizontal="center" vertical="center" wrapText="1"/>
    </xf>
    <xf numFmtId="164" fontId="9" fillId="0" borderId="14" xfId="2" applyNumberFormat="1" applyFont="1" applyFill="1" applyBorder="1" applyAlignment="1">
      <alignment horizontal="center" vertical="center" wrapText="1"/>
    </xf>
    <xf numFmtId="0" fontId="5" fillId="0" borderId="45" xfId="0" applyFont="1" applyBorder="1"/>
    <xf numFmtId="0" fontId="5" fillId="0" borderId="46" xfId="0" applyFont="1" applyBorder="1"/>
    <xf numFmtId="2" fontId="7" fillId="0" borderId="47" xfId="0" applyNumberFormat="1" applyFont="1" applyBorder="1" applyAlignment="1">
      <alignment horizontal="right"/>
    </xf>
    <xf numFmtId="2" fontId="5" fillId="0" borderId="48" xfId="0" applyNumberFormat="1" applyFont="1" applyBorder="1"/>
    <xf numFmtId="2" fontId="5" fillId="0" borderId="49" xfId="0" applyNumberFormat="1" applyFont="1" applyBorder="1"/>
    <xf numFmtId="0" fontId="3" fillId="0" borderId="48" xfId="0" applyFont="1" applyBorder="1"/>
    <xf numFmtId="0" fontId="3" fillId="0" borderId="50" xfId="0" applyFont="1" applyBorder="1"/>
    <xf numFmtId="2" fontId="14" fillId="0" borderId="27" xfId="0" applyNumberFormat="1" applyFont="1" applyBorder="1" applyAlignment="1">
      <alignment horizontal="center" vertical="center"/>
    </xf>
    <xf numFmtId="2" fontId="15" fillId="0" borderId="14" xfId="2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2" fontId="13" fillId="0" borderId="0" xfId="0" applyNumberFormat="1" applyFont="1" applyBorder="1"/>
    <xf numFmtId="2" fontId="5" fillId="0" borderId="0" xfId="0" applyNumberFormat="1" applyFont="1" applyBorder="1"/>
    <xf numFmtId="2" fontId="5" fillId="0" borderId="0" xfId="0" applyNumberFormat="1" applyFont="1" applyBorder="1" applyAlignment="1">
      <alignment horizontal="left"/>
    </xf>
    <xf numFmtId="0" fontId="16" fillId="0" borderId="36" xfId="0" applyFont="1" applyBorder="1"/>
    <xf numFmtId="0" fontId="7" fillId="0" borderId="36" xfId="0" applyFont="1" applyBorder="1" applyAlignment="1">
      <alignment horizontal="center"/>
    </xf>
    <xf numFmtId="2" fontId="16" fillId="0" borderId="43" xfId="0" applyNumberFormat="1" applyFont="1" applyBorder="1" applyAlignment="1">
      <alignment horizontal="center"/>
    </xf>
    <xf numFmtId="164" fontId="16" fillId="0" borderId="14" xfId="0" applyNumberFormat="1" applyFont="1" applyBorder="1" applyAlignment="1">
      <alignment horizontal="center"/>
    </xf>
    <xf numFmtId="2" fontId="16" fillId="0" borderId="17" xfId="0" applyNumberFormat="1" applyFont="1" applyBorder="1" applyAlignment="1">
      <alignment horizontal="center"/>
    </xf>
    <xf numFmtId="0" fontId="6" fillId="0" borderId="0" xfId="0" applyFont="1" applyFill="1" applyBorder="1"/>
    <xf numFmtId="0" fontId="17" fillId="0" borderId="0" xfId="0" applyFont="1" applyAlignment="1">
      <alignment horizontal="left"/>
    </xf>
    <xf numFmtId="0" fontId="16" fillId="0" borderId="18" xfId="0" applyFont="1" applyBorder="1"/>
    <xf numFmtId="0" fontId="16" fillId="0" borderId="18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0" xfId="0" applyFont="1" applyFill="1" applyBorder="1"/>
    <xf numFmtId="0" fontId="19" fillId="0" borderId="0" xfId="0" applyFont="1" applyBorder="1"/>
    <xf numFmtId="0" fontId="16" fillId="0" borderId="44" xfId="0" applyFont="1" applyBorder="1"/>
    <xf numFmtId="0" fontId="7" fillId="0" borderId="44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2" fontId="6" fillId="0" borderId="0" xfId="0" applyNumberFormat="1" applyFont="1" applyBorder="1"/>
    <xf numFmtId="0" fontId="9" fillId="0" borderId="39" xfId="2" applyFont="1" applyFill="1" applyBorder="1" applyAlignment="1">
      <alignment horizontal="left" vertical="center" wrapText="1"/>
    </xf>
    <xf numFmtId="164" fontId="9" fillId="0" borderId="27" xfId="2" applyNumberFormat="1" applyFont="1" applyFill="1" applyBorder="1" applyAlignment="1">
      <alignment horizontal="center" wrapText="1"/>
    </xf>
    <xf numFmtId="2" fontId="16" fillId="0" borderId="38" xfId="0" applyNumberFormat="1" applyFont="1" applyBorder="1" applyAlignment="1">
      <alignment horizontal="center"/>
    </xf>
    <xf numFmtId="164" fontId="16" fillId="0" borderId="27" xfId="0" applyNumberFormat="1" applyFont="1" applyBorder="1" applyAlignment="1">
      <alignment horizontal="center"/>
    </xf>
    <xf numFmtId="2" fontId="16" fillId="0" borderId="30" xfId="0" applyNumberFormat="1" applyFont="1" applyBorder="1" applyAlignment="1">
      <alignment horizontal="center"/>
    </xf>
    <xf numFmtId="0" fontId="7" fillId="0" borderId="51" xfId="0" applyFont="1" applyBorder="1"/>
    <xf numFmtId="0" fontId="3" fillId="0" borderId="36" xfId="0" applyFont="1" applyBorder="1" applyAlignment="1">
      <alignment horizontal="center"/>
    </xf>
    <xf numFmtId="164" fontId="7" fillId="0" borderId="18" xfId="0" applyNumberFormat="1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0" fontId="7" fillId="0" borderId="52" xfId="0" applyFont="1" applyBorder="1"/>
    <xf numFmtId="0" fontId="3" fillId="0" borderId="44" xfId="0" applyFont="1" applyBorder="1" applyAlignment="1">
      <alignment horizontal="center"/>
    </xf>
    <xf numFmtId="0" fontId="3" fillId="0" borderId="36" xfId="0" applyFont="1" applyBorder="1"/>
    <xf numFmtId="0" fontId="3" fillId="0" borderId="44" xfId="0" applyFont="1" applyBorder="1"/>
    <xf numFmtId="0" fontId="3" fillId="0" borderId="18" xfId="0" applyFont="1" applyBorder="1" applyAlignment="1">
      <alignment horizontal="center"/>
    </xf>
    <xf numFmtId="0" fontId="3" fillId="0" borderId="0" xfId="0" applyFont="1" applyBorder="1"/>
    <xf numFmtId="164" fontId="7" fillId="0" borderId="36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7" fillId="0" borderId="44" xfId="0" applyFont="1" applyBorder="1"/>
    <xf numFmtId="0" fontId="7" fillId="0" borderId="35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39" xfId="0" applyFont="1" applyBorder="1" applyAlignment="1">
      <alignment horizontal="left"/>
    </xf>
    <xf numFmtId="0" fontId="7" fillId="0" borderId="39" xfId="0" applyFont="1" applyBorder="1" applyAlignment="1">
      <alignment horizontal="center"/>
    </xf>
    <xf numFmtId="0" fontId="7" fillId="0" borderId="39" xfId="0" applyFont="1" applyBorder="1"/>
    <xf numFmtId="0" fontId="7" fillId="0" borderId="36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2" fontId="16" fillId="0" borderId="14" xfId="0" applyNumberFormat="1" applyFont="1" applyBorder="1" applyAlignment="1">
      <alignment horizontal="center"/>
    </xf>
    <xf numFmtId="164" fontId="16" fillId="0" borderId="5" xfId="0" applyNumberFormat="1" applyFont="1" applyBorder="1" applyAlignment="1">
      <alignment horizontal="center"/>
    </xf>
    <xf numFmtId="2" fontId="7" fillId="0" borderId="35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16" fillId="0" borderId="25" xfId="0" applyFont="1" applyBorder="1"/>
    <xf numFmtId="0" fontId="7" fillId="0" borderId="54" xfId="0" applyFont="1" applyBorder="1" applyAlignment="1">
      <alignment horizontal="center"/>
    </xf>
    <xf numFmtId="0" fontId="16" fillId="0" borderId="40" xfId="0" applyFont="1" applyBorder="1"/>
    <xf numFmtId="0" fontId="16" fillId="0" borderId="0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4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7" fillId="0" borderId="19" xfId="0" applyFont="1" applyBorder="1"/>
    <xf numFmtId="0" fontId="7" fillId="0" borderId="21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43" fontId="9" fillId="0" borderId="5" xfId="1" applyFont="1" applyFill="1" applyBorder="1" applyAlignment="1">
      <alignment horizontal="center" vertical="center" wrapText="1"/>
    </xf>
    <xf numFmtId="2" fontId="16" fillId="0" borderId="42" xfId="0" applyNumberFormat="1" applyFont="1" applyBorder="1" applyAlignment="1">
      <alignment horizontal="center"/>
    </xf>
    <xf numFmtId="2" fontId="16" fillId="0" borderId="24" xfId="0" applyNumberFormat="1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16" fillId="0" borderId="43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16" fillId="0" borderId="14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3" fillId="0" borderId="0" xfId="0" applyNumberFormat="1" applyFont="1"/>
    <xf numFmtId="0" fontId="18" fillId="0" borderId="0" xfId="0" applyFont="1" applyAlignment="1">
      <alignment horizontal="left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tabSelected="1" workbookViewId="0">
      <selection sqref="A1:XFD1048576"/>
    </sheetView>
  </sheetViews>
  <sheetFormatPr defaultRowHeight="15" x14ac:dyDescent="0.25"/>
  <cols>
    <col min="1" max="1" width="46.5703125" style="2" customWidth="1"/>
    <col min="2" max="2" width="43.42578125" style="2" customWidth="1"/>
    <col min="3" max="4" width="14.28515625" style="2" customWidth="1"/>
    <col min="5" max="5" width="16.28515625" style="2" customWidth="1"/>
    <col min="6" max="6" width="12.85546875" style="2" customWidth="1"/>
    <col min="7" max="7" width="10.5703125" style="2" customWidth="1"/>
    <col min="8" max="8" width="14.7109375" style="2" customWidth="1"/>
    <col min="9" max="9" width="9.140625" style="2"/>
    <col min="10" max="10" width="8.85546875" style="2" customWidth="1"/>
    <col min="11" max="11" width="32.140625" style="2" customWidth="1"/>
    <col min="12" max="12" width="18.85546875" style="2" customWidth="1"/>
    <col min="13" max="13" width="12.5703125" style="2" customWidth="1"/>
    <col min="14" max="14" width="15.42578125" style="2" customWidth="1"/>
    <col min="15" max="15" width="15.85546875" style="2" customWidth="1"/>
    <col min="16" max="16" width="13.85546875" style="2" customWidth="1"/>
    <col min="17" max="17" width="13" style="2" customWidth="1"/>
    <col min="18" max="18" width="13.42578125" style="2" customWidth="1"/>
    <col min="19" max="19" width="12.5703125" style="2" customWidth="1"/>
    <col min="20" max="20" width="11.42578125" style="2" customWidth="1"/>
    <col min="21" max="21" width="11.140625" style="2" customWidth="1"/>
    <col min="22" max="22" width="11.7109375" style="2" customWidth="1"/>
    <col min="23" max="23" width="11.140625" style="2" customWidth="1"/>
    <col min="24" max="24" width="9.140625" style="2"/>
    <col min="25" max="26" width="9.5703125" style="2" bestFit="1" customWidth="1"/>
    <col min="27" max="27" width="14.28515625" style="2" customWidth="1"/>
    <col min="28" max="16384" width="9.140625" style="2"/>
  </cols>
  <sheetData>
    <row r="1" spans="1:27" x14ac:dyDescent="0.25">
      <c r="A1" s="1" t="s">
        <v>0</v>
      </c>
      <c r="B1"/>
      <c r="C1"/>
      <c r="D1"/>
      <c r="E1"/>
    </row>
    <row r="2" spans="1:27" x14ac:dyDescent="0.25">
      <c r="A2" s="2" t="s">
        <v>1</v>
      </c>
      <c r="B2"/>
      <c r="C2"/>
      <c r="D2"/>
      <c r="E2"/>
    </row>
    <row r="3" spans="1:27" x14ac:dyDescent="0.25">
      <c r="A3" s="2" t="s">
        <v>2</v>
      </c>
      <c r="B3"/>
      <c r="C3"/>
      <c r="D3"/>
      <c r="E3"/>
    </row>
    <row r="4" spans="1:27" ht="15" customHeight="1" x14ac:dyDescent="0.25">
      <c r="A4" s="3" t="s">
        <v>3</v>
      </c>
      <c r="B4" s="4" t="s">
        <v>4</v>
      </c>
      <c r="C4" s="4"/>
      <c r="D4" s="3"/>
      <c r="E4" s="3"/>
      <c r="K4" s="5" t="s">
        <v>5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5" customHeight="1" x14ac:dyDescent="0.25">
      <c r="A5" s="4" t="s">
        <v>6</v>
      </c>
      <c r="B5" s="4"/>
      <c r="C5" s="4"/>
      <c r="D5" s="4"/>
      <c r="E5" s="3"/>
      <c r="K5" s="5" t="s">
        <v>6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5" customHeight="1" x14ac:dyDescent="0.3">
      <c r="A6" s="4" t="s">
        <v>7</v>
      </c>
      <c r="B6" s="4"/>
      <c r="C6" s="4"/>
      <c r="D6" s="4"/>
      <c r="E6" s="3"/>
      <c r="J6" s="6" t="s">
        <v>7</v>
      </c>
      <c r="K6" s="5" t="s">
        <v>7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" customHeight="1" x14ac:dyDescent="0.3">
      <c r="A7" s="4" t="s">
        <v>8</v>
      </c>
      <c r="B7" s="4"/>
      <c r="C7" s="4"/>
      <c r="D7" s="4"/>
      <c r="E7" s="3"/>
      <c r="J7" s="6" t="s">
        <v>9</v>
      </c>
      <c r="K7" s="5" t="s">
        <v>8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5" customHeight="1" x14ac:dyDescent="0.3">
      <c r="A8" s="7" t="s">
        <v>10</v>
      </c>
      <c r="B8" s="7"/>
      <c r="C8" s="7"/>
      <c r="D8" s="7"/>
      <c r="E8" s="8"/>
      <c r="J8" s="6" t="s">
        <v>11</v>
      </c>
      <c r="K8" s="9" t="s">
        <v>10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5" customHeight="1" thickBot="1" x14ac:dyDescent="0.3">
      <c r="A9" s="10" t="s">
        <v>12</v>
      </c>
      <c r="B9" s="10"/>
      <c r="C9" s="10"/>
      <c r="D9" s="10"/>
      <c r="E9" s="10"/>
      <c r="J9" s="11"/>
      <c r="K9" s="12" t="s">
        <v>12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15.75" thickBot="1" x14ac:dyDescent="0.3">
      <c r="A10" s="13" t="s">
        <v>13</v>
      </c>
      <c r="B10" s="14"/>
      <c r="C10" s="15"/>
      <c r="D10" s="15"/>
      <c r="E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7" ht="16.5" thickBot="1" x14ac:dyDescent="0.3">
      <c r="A11" s="18" t="s">
        <v>14</v>
      </c>
      <c r="B11" s="19">
        <v>2247</v>
      </c>
      <c r="C11" s="20"/>
      <c r="D11" s="20"/>
      <c r="E11" s="21"/>
      <c r="J11" s="22"/>
      <c r="K11" s="23"/>
      <c r="L11" s="24" t="s">
        <v>15</v>
      </c>
      <c r="M11" s="25" t="s">
        <v>16</v>
      </c>
      <c r="N11" s="25" t="s">
        <v>16</v>
      </c>
      <c r="O11" s="25" t="s">
        <v>17</v>
      </c>
      <c r="P11" s="25" t="s">
        <v>18</v>
      </c>
      <c r="Q11" s="24" t="s">
        <v>19</v>
      </c>
      <c r="R11" s="25" t="s">
        <v>20</v>
      </c>
      <c r="S11" s="26" t="s">
        <v>21</v>
      </c>
      <c r="T11" s="27"/>
      <c r="U11" s="27"/>
      <c r="V11" s="27"/>
      <c r="W11" s="27"/>
      <c r="X11" s="27"/>
      <c r="Y11" s="27"/>
      <c r="Z11" s="27"/>
      <c r="AA11" s="28"/>
    </row>
    <row r="12" spans="1:27" ht="15.75" x14ac:dyDescent="0.25">
      <c r="A12" s="29" t="s">
        <v>22</v>
      </c>
      <c r="B12" s="30" t="s">
        <v>23</v>
      </c>
      <c r="C12" s="31"/>
      <c r="D12" s="31"/>
      <c r="E12" s="32"/>
      <c r="J12" s="33"/>
      <c r="K12" s="34"/>
      <c r="L12" s="35" t="s">
        <v>24</v>
      </c>
      <c r="M12" s="35" t="s">
        <v>25</v>
      </c>
      <c r="N12" s="35" t="s">
        <v>25</v>
      </c>
      <c r="O12" s="35" t="s">
        <v>26</v>
      </c>
      <c r="P12" s="35" t="s">
        <v>25</v>
      </c>
      <c r="Q12" s="35" t="s">
        <v>25</v>
      </c>
      <c r="R12" s="35" t="s">
        <v>27</v>
      </c>
      <c r="S12" s="24" t="s">
        <v>28</v>
      </c>
      <c r="T12" s="24" t="s">
        <v>29</v>
      </c>
      <c r="U12" s="24" t="s">
        <v>30</v>
      </c>
      <c r="V12" s="24" t="s">
        <v>31</v>
      </c>
      <c r="W12" s="24" t="s">
        <v>32</v>
      </c>
      <c r="X12" s="36" t="s">
        <v>33</v>
      </c>
      <c r="Y12" s="37" t="s">
        <v>34</v>
      </c>
      <c r="Z12" s="37" t="s">
        <v>35</v>
      </c>
      <c r="AA12" s="38" t="s">
        <v>36</v>
      </c>
    </row>
    <row r="13" spans="1:27" ht="16.5" thickBot="1" x14ac:dyDescent="0.3">
      <c r="A13" s="39" t="s">
        <v>37</v>
      </c>
      <c r="B13" s="19">
        <v>1375.7</v>
      </c>
      <c r="C13" s="20"/>
      <c r="D13" s="20"/>
      <c r="E13" s="21"/>
      <c r="J13" s="33"/>
      <c r="K13" s="34"/>
      <c r="L13" s="40" t="s">
        <v>38</v>
      </c>
      <c r="M13" s="40" t="s">
        <v>39</v>
      </c>
      <c r="N13" s="40" t="s">
        <v>40</v>
      </c>
      <c r="O13" s="40" t="s">
        <v>25</v>
      </c>
      <c r="P13" s="40"/>
      <c r="Q13" s="40"/>
      <c r="R13" s="40" t="s">
        <v>41</v>
      </c>
      <c r="S13" s="40" t="s">
        <v>42</v>
      </c>
      <c r="T13" s="40"/>
      <c r="U13" s="40"/>
      <c r="V13" s="40"/>
      <c r="W13" s="40"/>
      <c r="X13" s="41"/>
      <c r="Y13" s="42"/>
      <c r="Z13" s="42"/>
      <c r="AA13" s="43"/>
    </row>
    <row r="14" spans="1:27" ht="16.5" thickBot="1" x14ac:dyDescent="0.3">
      <c r="A14" s="18" t="s">
        <v>43</v>
      </c>
      <c r="B14" s="44">
        <v>0</v>
      </c>
      <c r="C14" s="45"/>
      <c r="D14" s="45"/>
      <c r="E14" s="46"/>
      <c r="J14" s="47"/>
      <c r="K14" s="48"/>
      <c r="L14" s="40" t="s">
        <v>44</v>
      </c>
      <c r="M14" s="40" t="s">
        <v>44</v>
      </c>
      <c r="N14" s="40" t="s">
        <v>44</v>
      </c>
      <c r="O14" s="40" t="s">
        <v>44</v>
      </c>
      <c r="P14" s="40" t="s">
        <v>44</v>
      </c>
      <c r="Q14" s="40" t="s">
        <v>44</v>
      </c>
      <c r="R14" s="40" t="s">
        <v>45</v>
      </c>
      <c r="S14" s="40" t="s">
        <v>44</v>
      </c>
      <c r="T14" s="40" t="s">
        <v>44</v>
      </c>
      <c r="U14" s="40" t="s">
        <v>44</v>
      </c>
      <c r="V14" s="40" t="s">
        <v>44</v>
      </c>
      <c r="W14" s="40" t="s">
        <v>44</v>
      </c>
      <c r="X14" s="49" t="s">
        <v>44</v>
      </c>
      <c r="Y14" s="49" t="s">
        <v>44</v>
      </c>
      <c r="Z14" s="49" t="s">
        <v>45</v>
      </c>
      <c r="AA14" s="50" t="s">
        <v>44</v>
      </c>
    </row>
    <row r="15" spans="1:27" ht="15.75" x14ac:dyDescent="0.25">
      <c r="A15" s="51" t="s">
        <v>46</v>
      </c>
      <c r="B15" s="52">
        <v>3</v>
      </c>
      <c r="C15" s="53"/>
      <c r="D15" s="53"/>
      <c r="E15" s="54"/>
      <c r="J15" s="55" t="s">
        <v>47</v>
      </c>
      <c r="K15" s="56" t="s">
        <v>48</v>
      </c>
      <c r="L15" s="57">
        <v>0</v>
      </c>
      <c r="M15" s="57"/>
      <c r="N15" s="57"/>
      <c r="O15" s="57"/>
      <c r="P15" s="57"/>
      <c r="Q15" s="57"/>
      <c r="R15" s="58"/>
      <c r="S15" s="59"/>
      <c r="T15" s="58"/>
      <c r="U15" s="58"/>
      <c r="V15" s="58"/>
      <c r="W15" s="60"/>
      <c r="X15" s="61"/>
      <c r="Y15" s="61"/>
      <c r="Z15" s="61"/>
      <c r="AA15" s="62"/>
    </row>
    <row r="16" spans="1:27" ht="16.5" thickBot="1" x14ac:dyDescent="0.3">
      <c r="A16" s="63" t="s">
        <v>49</v>
      </c>
      <c r="B16" s="44">
        <v>2</v>
      </c>
      <c r="C16" s="31"/>
      <c r="D16" s="31"/>
      <c r="E16" s="32"/>
      <c r="J16" s="33"/>
      <c r="K16" s="64"/>
      <c r="L16" s="65"/>
      <c r="M16" s="66"/>
      <c r="N16" s="66"/>
      <c r="O16" s="66"/>
      <c r="P16" s="66"/>
      <c r="Q16" s="66"/>
      <c r="R16" s="65"/>
      <c r="S16" s="65"/>
      <c r="T16" s="65"/>
      <c r="U16" s="65"/>
      <c r="V16" s="65"/>
      <c r="W16" s="65"/>
      <c r="X16" s="67"/>
      <c r="Y16" s="67"/>
      <c r="Z16" s="67"/>
      <c r="AA16" s="68"/>
    </row>
    <row r="17" spans="1:27" ht="15.75" x14ac:dyDescent="0.25">
      <c r="A17" s="69" t="s">
        <v>50</v>
      </c>
      <c r="B17" s="69" t="s">
        <v>51</v>
      </c>
      <c r="C17" s="70" t="s">
        <v>52</v>
      </c>
      <c r="D17" s="71" t="s">
        <v>53</v>
      </c>
      <c r="E17" s="70" t="s">
        <v>52</v>
      </c>
      <c r="F17" s="72" t="s">
        <v>53</v>
      </c>
      <c r="G17" s="70" t="s">
        <v>52</v>
      </c>
      <c r="H17" s="71" t="s">
        <v>53</v>
      </c>
      <c r="J17" s="73"/>
      <c r="K17" s="64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74"/>
      <c r="X17" s="67"/>
      <c r="Y17" s="67"/>
      <c r="Z17" s="67"/>
      <c r="AA17" s="68"/>
    </row>
    <row r="18" spans="1:27" ht="15.75" x14ac:dyDescent="0.25">
      <c r="A18" s="75" t="s">
        <v>54</v>
      </c>
      <c r="B18" s="75" t="s">
        <v>55</v>
      </c>
      <c r="C18" s="76" t="s">
        <v>56</v>
      </c>
      <c r="D18" s="77" t="s">
        <v>57</v>
      </c>
      <c r="E18" s="76" t="s">
        <v>56</v>
      </c>
      <c r="F18" s="78" t="s">
        <v>58</v>
      </c>
      <c r="G18" s="76" t="s">
        <v>56</v>
      </c>
      <c r="H18" s="77" t="s">
        <v>58</v>
      </c>
      <c r="J18" s="73">
        <v>2</v>
      </c>
      <c r="K18" s="64" t="s">
        <v>59</v>
      </c>
      <c r="L18" s="66">
        <v>436498.69</v>
      </c>
      <c r="M18" s="66">
        <v>0</v>
      </c>
      <c r="N18" s="66">
        <v>0</v>
      </c>
      <c r="O18" s="66">
        <v>5701</v>
      </c>
      <c r="P18" s="66">
        <v>1812.03</v>
      </c>
      <c r="Q18" s="66">
        <v>23980.46</v>
      </c>
      <c r="R18" s="66">
        <f>SUM(S18:W18)</f>
        <v>64855.5</v>
      </c>
      <c r="S18" s="66">
        <v>3517.84</v>
      </c>
      <c r="T18" s="66">
        <v>11548.99</v>
      </c>
      <c r="U18" s="66">
        <v>24856.9</v>
      </c>
      <c r="V18" s="66">
        <v>24931.77</v>
      </c>
      <c r="W18" s="74">
        <v>0</v>
      </c>
      <c r="X18" s="79">
        <v>110</v>
      </c>
      <c r="Y18" s="79">
        <v>10182.82</v>
      </c>
      <c r="Z18" s="79">
        <v>11977.07</v>
      </c>
      <c r="AA18" s="80">
        <v>2269.9899999999998</v>
      </c>
    </row>
    <row r="19" spans="1:27" ht="15.75" x14ac:dyDescent="0.25">
      <c r="A19" s="81"/>
      <c r="B19" s="81"/>
      <c r="C19" s="18"/>
      <c r="D19" s="77" t="s">
        <v>60</v>
      </c>
      <c r="E19" s="18"/>
      <c r="F19" s="78" t="s">
        <v>60</v>
      </c>
      <c r="G19" s="18"/>
      <c r="H19" s="77" t="s">
        <v>60</v>
      </c>
      <c r="J19" s="73"/>
      <c r="K19" s="64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74"/>
      <c r="X19" s="67"/>
      <c r="Y19" s="67"/>
      <c r="Z19" s="67"/>
      <c r="AA19" s="82"/>
    </row>
    <row r="20" spans="1:27" ht="16.5" thickBot="1" x14ac:dyDescent="0.3">
      <c r="A20" s="83"/>
      <c r="B20" s="83"/>
      <c r="C20" s="84" t="s">
        <v>45</v>
      </c>
      <c r="D20" s="85" t="s">
        <v>44</v>
      </c>
      <c r="E20" s="84" t="s">
        <v>45</v>
      </c>
      <c r="F20" s="86" t="s">
        <v>44</v>
      </c>
      <c r="G20" s="84" t="s">
        <v>45</v>
      </c>
      <c r="H20" s="85" t="s">
        <v>44</v>
      </c>
      <c r="J20" s="73">
        <v>3</v>
      </c>
      <c r="K20" s="64" t="s">
        <v>61</v>
      </c>
      <c r="L20" s="66">
        <v>330373.31</v>
      </c>
      <c r="M20" s="66">
        <v>0</v>
      </c>
      <c r="N20" s="66">
        <v>0</v>
      </c>
      <c r="O20" s="66">
        <v>4346.54</v>
      </c>
      <c r="P20" s="66">
        <v>1381.65</v>
      </c>
      <c r="Q20" s="66">
        <v>18564.57</v>
      </c>
      <c r="R20" s="66">
        <f>S20+T20+U20+V20+W20</f>
        <v>49630.369999999995</v>
      </c>
      <c r="S20" s="66">
        <v>2539.73</v>
      </c>
      <c r="T20" s="66">
        <v>8992.82</v>
      </c>
      <c r="U20" s="66">
        <v>19026.13</v>
      </c>
      <c r="V20" s="66">
        <v>19071.689999999999</v>
      </c>
      <c r="W20" s="74">
        <v>0</v>
      </c>
      <c r="X20" s="79">
        <v>110</v>
      </c>
      <c r="Y20" s="79">
        <v>9152.65</v>
      </c>
      <c r="Z20" s="79">
        <v>8913.58</v>
      </c>
      <c r="AA20" s="68"/>
    </row>
    <row r="21" spans="1:27" ht="24.75" customHeight="1" x14ac:dyDescent="0.25">
      <c r="A21" s="87" t="s">
        <v>62</v>
      </c>
      <c r="B21" s="88"/>
      <c r="C21" s="89">
        <f>D21*$B$13*6+(D21*$B$13/30*16)</f>
        <v>33524.891866666665</v>
      </c>
      <c r="D21" s="90">
        <f>3.73</f>
        <v>3.73</v>
      </c>
      <c r="E21" s="89">
        <f>F21*$B$13*6+(F21*$B$13/30*16)</f>
        <v>33524.891866666665</v>
      </c>
      <c r="F21" s="90">
        <f>3.73</f>
        <v>3.73</v>
      </c>
      <c r="G21" s="91">
        <v>0</v>
      </c>
      <c r="H21" s="92">
        <v>0</v>
      </c>
      <c r="J21" s="73"/>
      <c r="K21" s="64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74"/>
      <c r="X21" s="67"/>
      <c r="Y21" s="67"/>
      <c r="Z21" s="67"/>
      <c r="AA21" s="68"/>
    </row>
    <row r="22" spans="1:27" ht="27.75" customHeight="1" x14ac:dyDescent="0.25">
      <c r="A22" s="93" t="s">
        <v>63</v>
      </c>
      <c r="B22" s="93" t="s">
        <v>64</v>
      </c>
      <c r="C22" s="94"/>
      <c r="D22" s="95"/>
      <c r="E22" s="94"/>
      <c r="F22" s="95"/>
      <c r="G22" s="94"/>
      <c r="H22" s="95"/>
      <c r="J22" s="73">
        <v>4</v>
      </c>
      <c r="K22" s="64" t="s">
        <v>65</v>
      </c>
      <c r="L22" s="66">
        <f>L18-L20</f>
        <v>106125.38</v>
      </c>
      <c r="M22" s="66">
        <f t="shared" ref="M22:AA22" si="0">M18-M20</f>
        <v>0</v>
      </c>
      <c r="N22" s="66">
        <f t="shared" si="0"/>
        <v>0</v>
      </c>
      <c r="O22" s="66">
        <f t="shared" si="0"/>
        <v>1354.46</v>
      </c>
      <c r="P22" s="66">
        <f t="shared" si="0"/>
        <v>430.37999999999988</v>
      </c>
      <c r="Q22" s="66">
        <f t="shared" si="0"/>
        <v>5415.8899999999994</v>
      </c>
      <c r="R22" s="66">
        <f t="shared" si="0"/>
        <v>15225.130000000005</v>
      </c>
      <c r="S22" s="66">
        <f t="shared" si="0"/>
        <v>978.11000000000013</v>
      </c>
      <c r="T22" s="66">
        <f t="shared" si="0"/>
        <v>2556.17</v>
      </c>
      <c r="U22" s="66">
        <f t="shared" si="0"/>
        <v>5830.77</v>
      </c>
      <c r="V22" s="66">
        <f t="shared" si="0"/>
        <v>5860.0800000000017</v>
      </c>
      <c r="W22" s="74">
        <f t="shared" si="0"/>
        <v>0</v>
      </c>
      <c r="X22" s="66">
        <f t="shared" si="0"/>
        <v>0</v>
      </c>
      <c r="Y22" s="66">
        <f t="shared" si="0"/>
        <v>1030.17</v>
      </c>
      <c r="Z22" s="66">
        <f t="shared" si="0"/>
        <v>3063.49</v>
      </c>
      <c r="AA22" s="96">
        <f t="shared" si="0"/>
        <v>2269.9899999999998</v>
      </c>
    </row>
    <row r="23" spans="1:27" ht="15.75" x14ac:dyDescent="0.25">
      <c r="A23" s="97"/>
      <c r="B23" s="98"/>
      <c r="C23" s="99"/>
      <c r="D23" s="100"/>
      <c r="E23" s="99"/>
      <c r="F23" s="100"/>
      <c r="G23" s="101"/>
      <c r="H23" s="100"/>
      <c r="J23" s="73"/>
      <c r="K23" s="64"/>
      <c r="L23" s="102"/>
      <c r="M23" s="102"/>
      <c r="N23" s="102"/>
      <c r="O23" s="102"/>
      <c r="P23" s="102"/>
      <c r="Q23" s="102"/>
      <c r="R23" s="102"/>
      <c r="S23" s="66"/>
      <c r="T23" s="66"/>
      <c r="U23" s="66"/>
      <c r="V23" s="66"/>
      <c r="W23" s="74"/>
      <c r="X23" s="67"/>
      <c r="Y23" s="67"/>
      <c r="Z23" s="67"/>
      <c r="AA23" s="68"/>
    </row>
    <row r="24" spans="1:27" ht="23.25" customHeight="1" thickBot="1" x14ac:dyDescent="0.3">
      <c r="A24" s="103" t="s">
        <v>66</v>
      </c>
      <c r="B24" s="104"/>
      <c r="C24" s="105">
        <f>D24*$B$13*6+(D24*$B$13/30*16)</f>
        <v>34243.924400000004</v>
      </c>
      <c r="D24" s="106">
        <v>3.81</v>
      </c>
      <c r="E24" s="105">
        <f>F24*$B$13*6+(F24*$B$13/30*16)</f>
        <v>34243.924400000004</v>
      </c>
      <c r="F24" s="106">
        <v>3.81</v>
      </c>
      <c r="G24" s="107">
        <v>0</v>
      </c>
      <c r="H24" s="106">
        <v>0</v>
      </c>
      <c r="J24" s="108">
        <v>5</v>
      </c>
      <c r="K24" s="109" t="s">
        <v>67</v>
      </c>
      <c r="L24" s="110">
        <v>322486.09120000002</v>
      </c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2"/>
      <c r="X24" s="113"/>
      <c r="Y24" s="113"/>
      <c r="Z24" s="113"/>
      <c r="AA24" s="114"/>
    </row>
    <row r="25" spans="1:27" ht="120" x14ac:dyDescent="0.25">
      <c r="A25" s="93" t="s">
        <v>63</v>
      </c>
      <c r="B25" s="93" t="s">
        <v>68</v>
      </c>
      <c r="C25" s="115"/>
      <c r="D25" s="106"/>
      <c r="E25" s="115"/>
      <c r="F25" s="106"/>
      <c r="G25" s="116"/>
      <c r="H25" s="106"/>
      <c r="J25" s="117"/>
      <c r="K25" s="117" t="s">
        <v>69</v>
      </c>
      <c r="L25"/>
      <c r="M25" s="118"/>
      <c r="N25" s="118"/>
      <c r="O25" s="118"/>
      <c r="P25" s="118"/>
      <c r="Q25" s="118"/>
      <c r="R25" s="119"/>
      <c r="S25" s="119"/>
      <c r="T25" s="119"/>
      <c r="U25" s="120" t="s">
        <v>70</v>
      </c>
      <c r="V25" s="120"/>
      <c r="W25" s="120"/>
      <c r="X25" s="120"/>
    </row>
    <row r="26" spans="1:27" ht="15.75" x14ac:dyDescent="0.25">
      <c r="A26" s="121" t="s">
        <v>71</v>
      </c>
      <c r="B26" s="122" t="s">
        <v>72</v>
      </c>
      <c r="C26" s="91">
        <f>D26*$B$13*6+(D26*$B$13/30*16)</f>
        <v>21570.975999999999</v>
      </c>
      <c r="D26" s="123">
        <v>2.4</v>
      </c>
      <c r="E26" s="91">
        <f>F26*$B$13*6+(F26*$B$13/30*16)</f>
        <v>21570.975999999999</v>
      </c>
      <c r="F26" s="123">
        <v>2.4</v>
      </c>
      <c r="G26" s="124">
        <v>0</v>
      </c>
      <c r="H26" s="125">
        <v>0</v>
      </c>
      <c r="J26" s="117"/>
      <c r="K26" s="126" t="s">
        <v>73</v>
      </c>
      <c r="L26"/>
      <c r="M26" s="119"/>
      <c r="N26" s="119"/>
      <c r="O26" s="119"/>
      <c r="P26" s="119"/>
      <c r="Q26" s="119"/>
      <c r="R26" s="119"/>
      <c r="S26" s="119"/>
      <c r="T26" s="119"/>
      <c r="U26" s="127" t="s">
        <v>74</v>
      </c>
      <c r="V26" s="127"/>
      <c r="W26" s="127"/>
      <c r="X26" s="127"/>
    </row>
    <row r="27" spans="1:27" ht="15.75" x14ac:dyDescent="0.25">
      <c r="A27" s="128" t="s">
        <v>75</v>
      </c>
      <c r="B27" s="75" t="s">
        <v>76</v>
      </c>
      <c r="C27" s="129"/>
      <c r="D27" s="130" t="s">
        <v>38</v>
      </c>
      <c r="E27" s="129"/>
      <c r="F27" s="130" t="s">
        <v>38</v>
      </c>
      <c r="G27" s="131"/>
      <c r="H27" s="132" t="s">
        <v>38</v>
      </c>
      <c r="J27" s="117"/>
      <c r="K27" s="133"/>
      <c r="L27"/>
      <c r="M27" s="119"/>
      <c r="N27" s="119"/>
      <c r="O27" s="119"/>
      <c r="P27" s="119"/>
      <c r="Q27" s="119"/>
      <c r="R27" s="119"/>
      <c r="S27" s="119"/>
      <c r="T27" s="119"/>
      <c r="U27"/>
      <c r="V27"/>
      <c r="W27"/>
      <c r="X27"/>
    </row>
    <row r="28" spans="1:27" ht="15.75" x14ac:dyDescent="0.25">
      <c r="A28" s="128" t="s">
        <v>77</v>
      </c>
      <c r="B28" s="75" t="s">
        <v>78</v>
      </c>
      <c r="C28" s="129"/>
      <c r="D28" s="130"/>
      <c r="E28" s="129"/>
      <c r="F28" s="130"/>
      <c r="G28" s="131"/>
      <c r="H28" s="132"/>
      <c r="J28" s="117"/>
      <c r="K28" s="134" t="s">
        <v>79</v>
      </c>
      <c r="L28" s="134"/>
      <c r="M28" s="119"/>
      <c r="N28" s="119"/>
      <c r="O28" s="119"/>
      <c r="P28" s="119"/>
      <c r="Q28" s="119"/>
      <c r="R28" s="119"/>
      <c r="S28" s="119"/>
      <c r="T28" s="119"/>
      <c r="U28" s="134" t="s">
        <v>80</v>
      </c>
      <c r="V28" s="134"/>
      <c r="W28"/>
      <c r="X28"/>
    </row>
    <row r="29" spans="1:27" ht="15.75" x14ac:dyDescent="0.25">
      <c r="A29" s="128"/>
      <c r="B29" s="75"/>
      <c r="C29" s="129"/>
      <c r="D29" s="130"/>
      <c r="E29" s="129"/>
      <c r="F29" s="130"/>
      <c r="G29" s="131"/>
      <c r="H29" s="132"/>
      <c r="J29" s="117"/>
      <c r="K29" s="135" t="s">
        <v>81</v>
      </c>
      <c r="L29"/>
      <c r="M29" s="119"/>
      <c r="N29" s="119"/>
      <c r="O29" s="119"/>
      <c r="P29" s="119"/>
      <c r="Q29" s="119"/>
      <c r="R29" s="119"/>
      <c r="S29" s="119"/>
      <c r="T29" s="119"/>
      <c r="U29" s="136" t="s">
        <v>82</v>
      </c>
      <c r="V29" s="136"/>
      <c r="W29" s="136"/>
      <c r="X29" s="136"/>
    </row>
    <row r="30" spans="1:27" ht="15.75" x14ac:dyDescent="0.25">
      <c r="A30" s="121" t="s">
        <v>83</v>
      </c>
      <c r="B30" s="122" t="s">
        <v>84</v>
      </c>
      <c r="C30" s="107">
        <f>D30*$B$13*6+(D30*$B$13/30*16)</f>
        <v>19323.999333333333</v>
      </c>
      <c r="D30" s="123">
        <v>2.15</v>
      </c>
      <c r="E30" s="107">
        <f>F30*$B$13*6+(F30*$B$13/30*16)</f>
        <v>19323.999333333333</v>
      </c>
      <c r="F30" s="123">
        <v>2.15</v>
      </c>
      <c r="G30" s="124">
        <v>0</v>
      </c>
      <c r="H30" s="125">
        <v>0</v>
      </c>
      <c r="J30" s="117"/>
      <c r="K30" s="117"/>
      <c r="L30" s="117"/>
      <c r="M30" s="119"/>
      <c r="N30" s="119"/>
      <c r="O30" s="119"/>
      <c r="P30" s="119"/>
      <c r="Q30" s="119"/>
      <c r="R30" s="119"/>
      <c r="S30" s="137"/>
      <c r="T30" s="119"/>
      <c r="U30"/>
      <c r="V30"/>
      <c r="W30"/>
      <c r="X30"/>
    </row>
    <row r="31" spans="1:27" ht="15.75" x14ac:dyDescent="0.25">
      <c r="A31" s="128" t="s">
        <v>85</v>
      </c>
      <c r="B31" s="75"/>
      <c r="C31" s="131"/>
      <c r="D31" s="130"/>
      <c r="E31" s="131"/>
      <c r="F31" s="130"/>
      <c r="G31" s="131"/>
      <c r="H31" s="132"/>
      <c r="J31" s="117"/>
      <c r="K31" s="138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</row>
    <row r="32" spans="1:27" ht="15.75" x14ac:dyDescent="0.25">
      <c r="A32" s="139" t="s">
        <v>86</v>
      </c>
      <c r="B32" s="140"/>
      <c r="C32" s="141"/>
      <c r="D32" s="142"/>
      <c r="E32" s="141"/>
      <c r="F32" s="142"/>
      <c r="G32" s="141"/>
      <c r="H32" s="143"/>
      <c r="J32" s="144"/>
      <c r="K32" s="145"/>
      <c r="L32" s="146"/>
      <c r="M32" s="118"/>
      <c r="N32" s="118"/>
      <c r="O32" s="118"/>
      <c r="P32" s="118"/>
      <c r="Q32" s="118"/>
      <c r="R32" s="118"/>
      <c r="S32" s="119"/>
      <c r="T32" s="119"/>
      <c r="U32" s="119"/>
      <c r="V32" s="119"/>
      <c r="W32" s="119"/>
    </row>
    <row r="33" spans="1:23" ht="28.5" x14ac:dyDescent="0.25">
      <c r="A33" s="147" t="s">
        <v>87</v>
      </c>
      <c r="B33" s="122"/>
      <c r="C33" s="148">
        <f>D33*$B$13*6+(D33*$B$13/30*16)</f>
        <v>59589.821199999998</v>
      </c>
      <c r="D33" s="149">
        <v>6.63</v>
      </c>
      <c r="E33" s="148">
        <f>F33*$B$13*6+(F33*$B$13/30*16)</f>
        <v>59589.821199999998</v>
      </c>
      <c r="F33" s="149">
        <v>6.63</v>
      </c>
      <c r="G33" s="150">
        <v>0</v>
      </c>
      <c r="H33" s="151">
        <v>0</v>
      </c>
      <c r="J33" s="117"/>
      <c r="K33" s="145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</row>
    <row r="34" spans="1:23" ht="15.75" x14ac:dyDescent="0.25">
      <c r="A34" s="152" t="s">
        <v>88</v>
      </c>
      <c r="B34" s="153" t="s">
        <v>89</v>
      </c>
      <c r="C34" s="154"/>
      <c r="D34" s="155"/>
      <c r="E34" s="154"/>
      <c r="F34" s="155"/>
      <c r="G34" s="156"/>
      <c r="H34" s="157"/>
      <c r="J34" s="117"/>
      <c r="K34" s="117"/>
      <c r="L34" s="117"/>
      <c r="M34" s="118"/>
      <c r="N34" s="118"/>
      <c r="O34" s="118"/>
      <c r="P34" s="118"/>
      <c r="Q34" s="118"/>
      <c r="R34" s="119"/>
      <c r="S34" s="119"/>
      <c r="T34" s="119"/>
      <c r="U34" s="119"/>
      <c r="V34" s="119"/>
      <c r="W34" s="119"/>
    </row>
    <row r="35" spans="1:23" ht="15.75" x14ac:dyDescent="0.25">
      <c r="A35" s="158" t="s">
        <v>90</v>
      </c>
      <c r="B35" s="159"/>
      <c r="C35" s="154"/>
      <c r="D35" s="155"/>
      <c r="E35" s="154"/>
      <c r="F35" s="155"/>
      <c r="G35" s="156"/>
      <c r="H35" s="157"/>
      <c r="J35" s="117"/>
      <c r="K35" s="117"/>
      <c r="L35" s="117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</row>
    <row r="36" spans="1:23" ht="15.75" x14ac:dyDescent="0.25">
      <c r="A36" s="152" t="s">
        <v>91</v>
      </c>
      <c r="B36" s="153" t="s">
        <v>92</v>
      </c>
      <c r="C36" s="154"/>
      <c r="D36" s="155"/>
      <c r="E36" s="154"/>
      <c r="F36" s="155"/>
      <c r="G36" s="156"/>
      <c r="H36" s="157"/>
      <c r="J36" s="117"/>
      <c r="K36" s="117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</row>
    <row r="37" spans="1:23" ht="15.75" x14ac:dyDescent="0.25">
      <c r="A37" s="158"/>
      <c r="B37" s="159"/>
      <c r="C37" s="154"/>
      <c r="D37" s="155"/>
      <c r="E37" s="154"/>
      <c r="F37" s="155"/>
      <c r="G37" s="156"/>
      <c r="H37" s="157"/>
      <c r="J37" s="117"/>
      <c r="K37" s="117"/>
      <c r="L37" s="119"/>
      <c r="M37" s="117"/>
      <c r="N37" s="117"/>
      <c r="O37" s="117"/>
      <c r="P37" s="117"/>
      <c r="Q37" s="117"/>
      <c r="R37" s="119"/>
      <c r="S37" s="119"/>
      <c r="T37" s="119"/>
      <c r="U37" s="119"/>
      <c r="V37" s="119"/>
      <c r="W37" s="119"/>
    </row>
    <row r="38" spans="1:23" ht="15.75" x14ac:dyDescent="0.25">
      <c r="A38" s="160" t="s">
        <v>93</v>
      </c>
      <c r="B38" s="153"/>
      <c r="C38" s="154"/>
      <c r="D38" s="155"/>
      <c r="E38" s="154"/>
      <c r="F38" s="155"/>
      <c r="G38" s="156"/>
      <c r="H38" s="157"/>
      <c r="J38" s="117"/>
      <c r="K38" s="117"/>
      <c r="L38" s="146"/>
      <c r="M38" s="117"/>
      <c r="N38" s="117"/>
      <c r="O38" s="117"/>
      <c r="P38" s="117"/>
      <c r="Q38" s="117"/>
      <c r="R38" s="119"/>
      <c r="S38" s="119"/>
      <c r="T38" s="119"/>
      <c r="U38" s="119"/>
      <c r="V38" s="119"/>
      <c r="W38" s="119"/>
    </row>
    <row r="39" spans="1:23" ht="15.75" x14ac:dyDescent="0.25">
      <c r="A39" s="161" t="s">
        <v>94</v>
      </c>
      <c r="B39" s="162" t="s">
        <v>92</v>
      </c>
      <c r="C39" s="154"/>
      <c r="D39" s="155"/>
      <c r="E39" s="154"/>
      <c r="F39" s="155"/>
      <c r="G39" s="156"/>
      <c r="H39" s="157"/>
      <c r="J39" s="117"/>
      <c r="K39" s="145"/>
      <c r="L39" s="117"/>
      <c r="M39" s="117"/>
      <c r="N39" s="117"/>
      <c r="O39" s="117"/>
      <c r="P39" s="117"/>
      <c r="Q39" s="117"/>
      <c r="R39" s="119"/>
      <c r="S39" s="119"/>
      <c r="T39" s="119"/>
      <c r="U39" s="119"/>
      <c r="V39" s="119"/>
      <c r="W39" s="119"/>
    </row>
    <row r="40" spans="1:23" ht="15.75" x14ac:dyDescent="0.25">
      <c r="A40" s="160" t="s">
        <v>95</v>
      </c>
      <c r="B40" s="153"/>
      <c r="C40" s="154"/>
      <c r="D40" s="155"/>
      <c r="E40" s="154"/>
      <c r="F40" s="155"/>
      <c r="G40" s="156"/>
      <c r="H40" s="157"/>
      <c r="J40" s="117"/>
      <c r="K40" s="117"/>
      <c r="L40" s="117"/>
      <c r="M40" s="117"/>
      <c r="N40" s="117"/>
      <c r="O40" s="117"/>
      <c r="P40" s="117"/>
      <c r="Q40" s="117"/>
      <c r="R40" s="119"/>
      <c r="S40" s="119"/>
      <c r="T40" s="119"/>
      <c r="U40" s="119"/>
      <c r="V40" s="119"/>
      <c r="W40" s="119"/>
    </row>
    <row r="41" spans="1:23" x14ac:dyDescent="0.25">
      <c r="A41" s="161" t="s">
        <v>96</v>
      </c>
      <c r="B41" s="162" t="s">
        <v>97</v>
      </c>
      <c r="C41" s="154"/>
      <c r="D41" s="155"/>
      <c r="E41" s="154"/>
      <c r="F41" s="155"/>
      <c r="G41" s="156"/>
      <c r="H41" s="157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</row>
    <row r="42" spans="1:23" x14ac:dyDescent="0.25">
      <c r="A42" s="161" t="s">
        <v>98</v>
      </c>
      <c r="B42" s="159" t="s">
        <v>97</v>
      </c>
      <c r="C42" s="154"/>
      <c r="D42" s="155"/>
      <c r="E42" s="154"/>
      <c r="F42" s="155"/>
      <c r="G42" s="156"/>
      <c r="H42" s="157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3" x14ac:dyDescent="0.25">
      <c r="A43" s="33" t="s">
        <v>99</v>
      </c>
      <c r="B43" s="162"/>
      <c r="C43" s="154"/>
      <c r="D43" s="155"/>
      <c r="E43" s="154"/>
      <c r="F43" s="155"/>
      <c r="G43" s="156"/>
      <c r="H43" s="157"/>
    </row>
    <row r="44" spans="1:23" x14ac:dyDescent="0.25">
      <c r="A44" s="33" t="s">
        <v>100</v>
      </c>
      <c r="B44" s="162"/>
      <c r="C44" s="154"/>
      <c r="D44" s="155"/>
      <c r="E44" s="154"/>
      <c r="F44" s="155"/>
      <c r="G44" s="156"/>
      <c r="H44" s="157"/>
    </row>
    <row r="45" spans="1:23" x14ac:dyDescent="0.25">
      <c r="A45" s="33" t="s">
        <v>101</v>
      </c>
      <c r="B45" s="162" t="s">
        <v>102</v>
      </c>
      <c r="C45" s="154"/>
      <c r="D45" s="155"/>
      <c r="E45" s="154"/>
      <c r="F45" s="155"/>
      <c r="G45" s="156"/>
      <c r="H45" s="157"/>
    </row>
    <row r="46" spans="1:23" ht="28.5" x14ac:dyDescent="0.25">
      <c r="A46" s="147" t="s">
        <v>103</v>
      </c>
      <c r="B46" s="122"/>
      <c r="C46" s="148">
        <f>D46*$B$13*6+(D46*$B$13/30*16)</f>
        <v>66510.509333333335</v>
      </c>
      <c r="D46" s="123">
        <v>7.4</v>
      </c>
      <c r="E46" s="148">
        <f>F46*$B$13*6+(F46*$B$13/30*16)</f>
        <v>66510.509333333335</v>
      </c>
      <c r="F46" s="123">
        <v>7.4</v>
      </c>
      <c r="G46" s="124">
        <v>0</v>
      </c>
      <c r="H46" s="125">
        <v>0</v>
      </c>
    </row>
    <row r="47" spans="1:23" x14ac:dyDescent="0.25">
      <c r="A47" s="63" t="s">
        <v>104</v>
      </c>
      <c r="B47" s="122"/>
      <c r="C47" s="164"/>
      <c r="D47" s="165"/>
      <c r="E47" s="164"/>
      <c r="F47" s="165"/>
      <c r="G47" s="166"/>
      <c r="H47" s="167"/>
    </row>
    <row r="48" spans="1:23" x14ac:dyDescent="0.25">
      <c r="A48" s="168" t="s">
        <v>105</v>
      </c>
      <c r="B48" s="140"/>
      <c r="C48" s="140"/>
      <c r="D48" s="169"/>
      <c r="E48" s="140"/>
      <c r="F48" s="169"/>
      <c r="G48" s="170"/>
      <c r="H48" s="171"/>
    </row>
    <row r="49" spans="1:8" x14ac:dyDescent="0.25">
      <c r="A49" s="63" t="s">
        <v>106</v>
      </c>
      <c r="B49" s="122" t="s">
        <v>107</v>
      </c>
      <c r="C49" s="75"/>
      <c r="D49" s="172"/>
      <c r="E49" s="75"/>
      <c r="F49" s="172"/>
      <c r="G49" s="76"/>
      <c r="H49" s="77"/>
    </row>
    <row r="50" spans="1:8" x14ac:dyDescent="0.25">
      <c r="A50" s="173" t="s">
        <v>108</v>
      </c>
      <c r="B50" s="174" t="s">
        <v>109</v>
      </c>
      <c r="C50" s="75"/>
      <c r="D50" s="172"/>
      <c r="E50" s="75"/>
      <c r="F50" s="172"/>
      <c r="G50" s="76"/>
      <c r="H50" s="77"/>
    </row>
    <row r="51" spans="1:8" x14ac:dyDescent="0.25">
      <c r="A51" s="175" t="s">
        <v>110</v>
      </c>
      <c r="B51" s="174" t="s">
        <v>109</v>
      </c>
      <c r="C51" s="75"/>
      <c r="D51" s="172"/>
      <c r="E51" s="75"/>
      <c r="F51" s="172"/>
      <c r="G51" s="76"/>
      <c r="H51" s="77"/>
    </row>
    <row r="52" spans="1:8" x14ac:dyDescent="0.25">
      <c r="A52" s="173" t="s">
        <v>111</v>
      </c>
      <c r="B52" s="174" t="s">
        <v>109</v>
      </c>
      <c r="C52" s="75"/>
      <c r="D52" s="172"/>
      <c r="E52" s="75"/>
      <c r="F52" s="172"/>
      <c r="G52" s="76"/>
      <c r="H52" s="77"/>
    </row>
    <row r="53" spans="1:8" x14ac:dyDescent="0.25">
      <c r="A53" s="173" t="s">
        <v>112</v>
      </c>
      <c r="B53" s="174" t="s">
        <v>113</v>
      </c>
      <c r="C53" s="75"/>
      <c r="D53" s="172"/>
      <c r="E53" s="75"/>
      <c r="F53" s="172"/>
      <c r="G53" s="76"/>
      <c r="H53" s="77"/>
    </row>
    <row r="54" spans="1:8" x14ac:dyDescent="0.25">
      <c r="A54" s="173" t="s">
        <v>114</v>
      </c>
      <c r="B54" s="174" t="s">
        <v>107</v>
      </c>
      <c r="C54" s="75"/>
      <c r="D54" s="172"/>
      <c r="E54" s="75"/>
      <c r="F54" s="172"/>
      <c r="G54" s="76"/>
      <c r="H54" s="77"/>
    </row>
    <row r="55" spans="1:8" x14ac:dyDescent="0.25">
      <c r="A55" s="176" t="s">
        <v>115</v>
      </c>
      <c r="B55" s="122"/>
      <c r="C55" s="75"/>
      <c r="D55" s="172"/>
      <c r="E55" s="75"/>
      <c r="F55" s="172"/>
      <c r="G55" s="76"/>
      <c r="H55" s="77"/>
    </row>
    <row r="56" spans="1:8" x14ac:dyDescent="0.25">
      <c r="A56" s="168" t="s">
        <v>116</v>
      </c>
      <c r="B56" s="140" t="s">
        <v>107</v>
      </c>
      <c r="C56" s="75"/>
      <c r="D56" s="172"/>
      <c r="E56" s="75"/>
      <c r="F56" s="172"/>
      <c r="G56" s="76"/>
      <c r="H56" s="77"/>
    </row>
    <row r="57" spans="1:8" x14ac:dyDescent="0.25">
      <c r="A57" s="63" t="s">
        <v>117</v>
      </c>
      <c r="B57" s="122"/>
      <c r="C57" s="164"/>
      <c r="D57" s="165"/>
      <c r="E57" s="164"/>
      <c r="F57" s="165"/>
      <c r="G57" s="166"/>
      <c r="H57" s="167"/>
    </row>
    <row r="58" spans="1:8" x14ac:dyDescent="0.25">
      <c r="A58" s="168" t="s">
        <v>118</v>
      </c>
      <c r="B58" s="140"/>
      <c r="C58" s="140"/>
      <c r="D58" s="169"/>
      <c r="E58" s="140"/>
      <c r="F58" s="169"/>
      <c r="G58" s="170"/>
      <c r="H58" s="171"/>
    </row>
    <row r="59" spans="1:8" x14ac:dyDescent="0.25">
      <c r="A59" s="63" t="s">
        <v>119</v>
      </c>
      <c r="B59" s="122"/>
      <c r="C59" s="75"/>
      <c r="D59" s="172"/>
      <c r="E59" s="75"/>
      <c r="F59" s="172"/>
      <c r="G59" s="76"/>
      <c r="H59" s="77"/>
    </row>
    <row r="60" spans="1:8" x14ac:dyDescent="0.25">
      <c r="A60" s="168" t="s">
        <v>120</v>
      </c>
      <c r="B60" s="140" t="s">
        <v>107</v>
      </c>
      <c r="C60" s="75"/>
      <c r="D60" s="172"/>
      <c r="E60" s="75"/>
      <c r="F60" s="172"/>
      <c r="G60" s="76"/>
      <c r="H60" s="77"/>
    </row>
    <row r="61" spans="1:8" x14ac:dyDescent="0.25">
      <c r="A61" s="173" t="s">
        <v>121</v>
      </c>
      <c r="B61" s="174" t="s">
        <v>107</v>
      </c>
      <c r="C61" s="75"/>
      <c r="D61" s="172"/>
      <c r="E61" s="75"/>
      <c r="F61" s="172"/>
      <c r="G61" s="76"/>
      <c r="H61" s="77"/>
    </row>
    <row r="62" spans="1:8" x14ac:dyDescent="0.25">
      <c r="A62" s="173" t="s">
        <v>122</v>
      </c>
      <c r="B62" s="174" t="s">
        <v>123</v>
      </c>
      <c r="C62" s="75"/>
      <c r="D62" s="172"/>
      <c r="E62" s="75"/>
      <c r="F62" s="172"/>
      <c r="G62" s="76"/>
      <c r="H62" s="77"/>
    </row>
    <row r="63" spans="1:8" x14ac:dyDescent="0.25">
      <c r="A63" s="177" t="s">
        <v>124</v>
      </c>
      <c r="B63" s="174" t="s">
        <v>123</v>
      </c>
      <c r="C63" s="75"/>
      <c r="D63" s="172"/>
      <c r="E63" s="75"/>
      <c r="F63" s="172"/>
      <c r="G63" s="76"/>
      <c r="H63" s="77"/>
    </row>
    <row r="64" spans="1:8" x14ac:dyDescent="0.25">
      <c r="A64" s="178" t="s">
        <v>125</v>
      </c>
      <c r="B64" s="174" t="s">
        <v>126</v>
      </c>
      <c r="C64" s="75"/>
      <c r="D64" s="172"/>
      <c r="E64" s="75"/>
      <c r="F64" s="172"/>
      <c r="G64" s="76"/>
      <c r="H64" s="77"/>
    </row>
    <row r="65" spans="1:8" x14ac:dyDescent="0.25">
      <c r="A65" s="173" t="s">
        <v>112</v>
      </c>
      <c r="B65" s="174" t="s">
        <v>127</v>
      </c>
      <c r="C65" s="75"/>
      <c r="D65" s="172"/>
      <c r="E65" s="75"/>
      <c r="F65" s="172"/>
      <c r="G65" s="76"/>
      <c r="H65" s="77"/>
    </row>
    <row r="66" spans="1:8" x14ac:dyDescent="0.25">
      <c r="A66" s="173" t="s">
        <v>114</v>
      </c>
      <c r="B66" s="174" t="s">
        <v>107</v>
      </c>
      <c r="C66" s="75"/>
      <c r="D66" s="172"/>
      <c r="E66" s="75"/>
      <c r="F66" s="172"/>
      <c r="G66" s="76"/>
      <c r="H66" s="77"/>
    </row>
    <row r="67" spans="1:8" x14ac:dyDescent="0.25">
      <c r="A67" s="173" t="s">
        <v>128</v>
      </c>
      <c r="B67" s="174" t="s">
        <v>129</v>
      </c>
      <c r="C67" s="75"/>
      <c r="D67" s="172"/>
      <c r="E67" s="75"/>
      <c r="F67" s="172"/>
      <c r="G67" s="76"/>
      <c r="H67" s="77"/>
    </row>
    <row r="68" spans="1:8" x14ac:dyDescent="0.25">
      <c r="A68" s="177" t="s">
        <v>130</v>
      </c>
      <c r="B68" s="75" t="s">
        <v>107</v>
      </c>
      <c r="C68" s="75"/>
      <c r="D68" s="172"/>
      <c r="E68" s="75"/>
      <c r="F68" s="172"/>
      <c r="G68" s="76"/>
      <c r="H68" s="77"/>
    </row>
    <row r="69" spans="1:8" x14ac:dyDescent="0.25">
      <c r="A69" s="121" t="s">
        <v>131</v>
      </c>
      <c r="B69" s="122" t="s">
        <v>132</v>
      </c>
      <c r="C69" s="107">
        <f t="shared" ref="C69:E69" si="1">D69*$B$13*6+(D69*$B$13/30*16)</f>
        <v>2246.9766666666669</v>
      </c>
      <c r="D69" s="125">
        <v>0.25</v>
      </c>
      <c r="E69" s="107">
        <f t="shared" si="1"/>
        <v>2246.9766666666669</v>
      </c>
      <c r="F69" s="125">
        <v>0.25</v>
      </c>
      <c r="G69" s="124">
        <v>0</v>
      </c>
      <c r="H69" s="125">
        <v>0</v>
      </c>
    </row>
    <row r="70" spans="1:8" x14ac:dyDescent="0.25">
      <c r="A70" s="139" t="s">
        <v>133</v>
      </c>
      <c r="B70" s="140" t="s">
        <v>134</v>
      </c>
      <c r="C70" s="91"/>
      <c r="D70" s="132"/>
      <c r="E70" s="91"/>
      <c r="F70" s="132"/>
      <c r="G70" s="131"/>
      <c r="H70" s="132"/>
    </row>
    <row r="71" spans="1:8" x14ac:dyDescent="0.25">
      <c r="A71" s="121" t="s">
        <v>135</v>
      </c>
      <c r="B71" s="122"/>
      <c r="C71" s="107">
        <f>D71*$B$13*6+(D71*$B$13/30*16)</f>
        <v>237011.09879999995</v>
      </c>
      <c r="D71" s="125">
        <f>D21+D24+D26+D30+D33+D46+D69</f>
        <v>26.369999999999997</v>
      </c>
      <c r="E71" s="107">
        <f>F71*$B$13*6+(F71*$B$13/30*16)</f>
        <v>237011.09879999995</v>
      </c>
      <c r="F71" s="125">
        <f>F21+F24+F26+F30+F33+F46+F69</f>
        <v>26.369999999999997</v>
      </c>
      <c r="G71" s="179">
        <v>0</v>
      </c>
      <c r="H71" s="125">
        <f t="shared" ref="H71" si="2">H21+H24+H26+H30+H33+H46+H69</f>
        <v>0</v>
      </c>
    </row>
    <row r="72" spans="1:8" x14ac:dyDescent="0.25">
      <c r="A72" s="139" t="s">
        <v>136</v>
      </c>
      <c r="B72" s="140"/>
      <c r="C72" s="141"/>
      <c r="D72" s="143"/>
      <c r="E72" s="141"/>
      <c r="F72" s="143"/>
      <c r="G72" s="141"/>
      <c r="H72" s="143"/>
    </row>
    <row r="73" spans="1:8" x14ac:dyDescent="0.25">
      <c r="A73" s="121" t="s">
        <v>137</v>
      </c>
      <c r="B73" s="122"/>
      <c r="C73" s="107">
        <f>D73*$B$13*6+(D73*$B$13/30*16)</f>
        <v>35502.231333333337</v>
      </c>
      <c r="D73" s="123">
        <v>3.95</v>
      </c>
      <c r="E73" s="107">
        <f>F73*$B$13*6+(F73*$B$13/30*16)</f>
        <v>35502.231333333337</v>
      </c>
      <c r="F73" s="123">
        <v>3.95</v>
      </c>
      <c r="G73" s="180">
        <v>0</v>
      </c>
      <c r="H73" s="125">
        <v>0</v>
      </c>
    </row>
    <row r="74" spans="1:8" x14ac:dyDescent="0.25">
      <c r="A74" s="128" t="s">
        <v>138</v>
      </c>
      <c r="B74" s="75"/>
      <c r="C74" s="131"/>
      <c r="D74" s="172"/>
      <c r="E74" s="131"/>
      <c r="F74" s="172"/>
      <c r="G74" s="131"/>
      <c r="H74" s="77"/>
    </row>
    <row r="75" spans="1:8" x14ac:dyDescent="0.25">
      <c r="A75" s="139"/>
      <c r="B75" s="140"/>
      <c r="C75" s="141"/>
      <c r="D75" s="181"/>
      <c r="E75" s="141"/>
      <c r="F75" s="181"/>
      <c r="G75" s="141"/>
      <c r="H75" s="182"/>
    </row>
    <row r="76" spans="1:8" x14ac:dyDescent="0.25">
      <c r="A76" s="121" t="s">
        <v>139</v>
      </c>
      <c r="B76" s="63"/>
      <c r="C76" s="107">
        <f>D76*$B$13*6+(D76*$B$13/30*16)</f>
        <v>272513.33013333334</v>
      </c>
      <c r="D76" s="123">
        <f>D71+D73</f>
        <v>30.319999999999997</v>
      </c>
      <c r="E76" s="107">
        <f>F76*$B$13*6+(F76*$B$13/30*16)</f>
        <v>272513.33013333334</v>
      </c>
      <c r="F76" s="123">
        <f>F71+F73</f>
        <v>30.319999999999997</v>
      </c>
      <c r="G76" s="179">
        <f t="shared" ref="G76" si="3">G71+G73</f>
        <v>0</v>
      </c>
      <c r="H76" s="125">
        <v>0</v>
      </c>
    </row>
    <row r="77" spans="1:8" ht="15.75" thickBot="1" x14ac:dyDescent="0.3">
      <c r="A77" s="183" t="s">
        <v>140</v>
      </c>
      <c r="B77" s="83"/>
      <c r="C77" s="183"/>
      <c r="D77" s="184"/>
      <c r="E77" s="183"/>
      <c r="F77" s="184"/>
      <c r="G77" s="185"/>
      <c r="H77" s="85"/>
    </row>
    <row r="78" spans="1:8" ht="15.75" thickBot="1" x14ac:dyDescent="0.3">
      <c r="A78" s="186" t="s">
        <v>141</v>
      </c>
      <c r="B78" s="45"/>
      <c r="C78" s="186"/>
      <c r="D78" s="78"/>
      <c r="E78" s="186"/>
      <c r="F78" s="78"/>
      <c r="G78" s="186"/>
      <c r="H78" s="78"/>
    </row>
    <row r="79" spans="1:8" x14ac:dyDescent="0.25">
      <c r="A79" s="187"/>
      <c r="B79" s="188"/>
      <c r="C79" s="69" t="s">
        <v>142</v>
      </c>
      <c r="D79" s="189" t="s">
        <v>143</v>
      </c>
      <c r="E79" s="69" t="s">
        <v>142</v>
      </c>
      <c r="F79" s="189" t="s">
        <v>143</v>
      </c>
      <c r="G79" s="70" t="s">
        <v>142</v>
      </c>
      <c r="H79" s="71" t="s">
        <v>143</v>
      </c>
    </row>
    <row r="80" spans="1:8" x14ac:dyDescent="0.25">
      <c r="A80" s="75" t="s">
        <v>50</v>
      </c>
      <c r="B80" s="190" t="s">
        <v>51</v>
      </c>
      <c r="C80" s="75" t="s">
        <v>144</v>
      </c>
      <c r="D80" s="172" t="s">
        <v>145</v>
      </c>
      <c r="E80" s="75" t="s">
        <v>144</v>
      </c>
      <c r="F80" s="172" t="s">
        <v>145</v>
      </c>
      <c r="G80" s="76" t="s">
        <v>144</v>
      </c>
      <c r="H80" s="77" t="s">
        <v>145</v>
      </c>
    </row>
    <row r="81" spans="1:8" x14ac:dyDescent="0.25">
      <c r="A81" s="75" t="s">
        <v>54</v>
      </c>
      <c r="B81" s="190" t="s">
        <v>55</v>
      </c>
      <c r="C81" s="75" t="s">
        <v>146</v>
      </c>
      <c r="D81" s="191" t="s">
        <v>147</v>
      </c>
      <c r="E81" s="75" t="s">
        <v>146</v>
      </c>
      <c r="F81" s="191" t="s">
        <v>147</v>
      </c>
      <c r="G81" s="76" t="s">
        <v>148</v>
      </c>
      <c r="H81" s="192" t="s">
        <v>147</v>
      </c>
    </row>
    <row r="82" spans="1:8" x14ac:dyDescent="0.25">
      <c r="A82" s="81"/>
      <c r="B82" s="193"/>
      <c r="C82" s="81" t="s">
        <v>38</v>
      </c>
      <c r="D82" s="172" t="s">
        <v>60</v>
      </c>
      <c r="E82" s="81" t="s">
        <v>38</v>
      </c>
      <c r="F82" s="172" t="s">
        <v>60</v>
      </c>
      <c r="G82" s="18" t="s">
        <v>38</v>
      </c>
      <c r="H82" s="77" t="s">
        <v>60</v>
      </c>
    </row>
    <row r="83" spans="1:8" ht="15.75" thickBot="1" x14ac:dyDescent="0.3">
      <c r="A83" s="83"/>
      <c r="B83" s="194"/>
      <c r="C83" s="195" t="s">
        <v>44</v>
      </c>
      <c r="D83" s="184" t="s">
        <v>44</v>
      </c>
      <c r="E83" s="195" t="s">
        <v>44</v>
      </c>
      <c r="F83" s="184" t="s">
        <v>44</v>
      </c>
      <c r="G83" s="84" t="s">
        <v>44</v>
      </c>
      <c r="H83" s="85" t="s">
        <v>44</v>
      </c>
    </row>
    <row r="84" spans="1:8" x14ac:dyDescent="0.25">
      <c r="A84" s="196" t="s">
        <v>149</v>
      </c>
      <c r="B84" s="75" t="s">
        <v>150</v>
      </c>
      <c r="C84" s="180"/>
      <c r="D84" s="155"/>
      <c r="E84" s="180"/>
      <c r="F84" s="155"/>
      <c r="G84" s="180"/>
      <c r="H84" s="157"/>
    </row>
    <row r="85" spans="1:8" x14ac:dyDescent="0.25">
      <c r="A85" s="196" t="s">
        <v>151</v>
      </c>
      <c r="B85" s="75"/>
      <c r="C85" s="197">
        <f>D85*$B$13*12</f>
        <v>0</v>
      </c>
      <c r="D85" s="198"/>
      <c r="E85" s="197">
        <f>F85*$B$13*12</f>
        <v>0</v>
      </c>
      <c r="F85" s="198"/>
      <c r="G85" s="180">
        <f>H85*E11</f>
        <v>0</v>
      </c>
      <c r="H85" s="199"/>
    </row>
    <row r="86" spans="1:8" ht="15.75" thickBot="1" x14ac:dyDescent="0.3">
      <c r="A86" s="200"/>
      <c r="B86" s="195"/>
      <c r="C86" s="180"/>
      <c r="D86" s="142"/>
      <c r="E86" s="180"/>
      <c r="F86" s="142"/>
      <c r="G86" s="180"/>
      <c r="H86" s="132"/>
    </row>
    <row r="87" spans="1:8" x14ac:dyDescent="0.25">
      <c r="A87" s="196" t="s">
        <v>152</v>
      </c>
      <c r="B87" s="75"/>
      <c r="C87" s="124"/>
      <c r="D87" s="132"/>
      <c r="E87" s="124"/>
      <c r="F87" s="132"/>
      <c r="G87" s="124"/>
      <c r="H87" s="201"/>
    </row>
    <row r="88" spans="1:8" x14ac:dyDescent="0.25">
      <c r="A88" s="196"/>
      <c r="B88" s="75" t="s">
        <v>153</v>
      </c>
      <c r="C88" s="197">
        <f>D88*$B$13*12</f>
        <v>0</v>
      </c>
      <c r="D88" s="199"/>
      <c r="E88" s="197">
        <f>F88*$B$13*12</f>
        <v>0</v>
      </c>
      <c r="F88" s="199"/>
      <c r="G88" s="180">
        <f>H88*E11</f>
        <v>0</v>
      </c>
      <c r="H88" s="198"/>
    </row>
    <row r="89" spans="1:8" ht="15.75" thickBot="1" x14ac:dyDescent="0.3">
      <c r="A89" s="200"/>
      <c r="B89" s="195"/>
      <c r="C89" s="131"/>
      <c r="D89" s="132"/>
      <c r="E89" s="131"/>
      <c r="F89" s="132"/>
      <c r="G89" s="141"/>
      <c r="H89" s="142"/>
    </row>
    <row r="90" spans="1:8" x14ac:dyDescent="0.25">
      <c r="A90" s="202" t="s">
        <v>154</v>
      </c>
      <c r="B90" s="69"/>
      <c r="C90" s="203"/>
      <c r="D90" s="204"/>
      <c r="E90" s="203"/>
      <c r="F90" s="204"/>
      <c r="G90" s="131"/>
      <c r="H90" s="132"/>
    </row>
    <row r="91" spans="1:8" x14ac:dyDescent="0.25">
      <c r="A91" s="196" t="s">
        <v>155</v>
      </c>
      <c r="B91" s="75" t="s">
        <v>153</v>
      </c>
      <c r="C91" s="91">
        <f>D91*$B$13*6+(D91*$B$13/30*16)</f>
        <v>12223.553066666667</v>
      </c>
      <c r="D91" s="199">
        <v>1.36</v>
      </c>
      <c r="E91" s="91">
        <f>F91*$B$13*6+(F91*$B$13/30*16)</f>
        <v>12223.553066666667</v>
      </c>
      <c r="F91" s="199">
        <v>1.36</v>
      </c>
      <c r="G91" s="180">
        <f>H91*E11</f>
        <v>0</v>
      </c>
      <c r="H91" s="199">
        <v>1.36</v>
      </c>
    </row>
    <row r="92" spans="1:8" ht="15.75" thickBot="1" x14ac:dyDescent="0.3">
      <c r="A92" s="200"/>
      <c r="B92" s="195"/>
      <c r="C92" s="141"/>
      <c r="D92" s="143"/>
      <c r="E92" s="141"/>
      <c r="F92" s="143"/>
      <c r="G92" s="131"/>
      <c r="H92" s="132"/>
    </row>
    <row r="93" spans="1:8" x14ac:dyDescent="0.25">
      <c r="A93" s="196" t="s">
        <v>156</v>
      </c>
      <c r="B93" s="75" t="s">
        <v>157</v>
      </c>
      <c r="C93" s="107">
        <f>D93*$B$13*6+(D93*$B$13/30*16)</f>
        <v>13751.4972</v>
      </c>
      <c r="D93" s="123">
        <v>1.53</v>
      </c>
      <c r="E93" s="107">
        <f>F93*$B$13*6+(F93*$B$13/30*16)</f>
        <v>13751.4972</v>
      </c>
      <c r="F93" s="123">
        <v>1.53</v>
      </c>
      <c r="G93" s="124">
        <f>H93*E11</f>
        <v>0</v>
      </c>
      <c r="H93" s="123">
        <v>1.53</v>
      </c>
    </row>
    <row r="94" spans="1:8" ht="15.75" thickBot="1" x14ac:dyDescent="0.3">
      <c r="A94" s="196"/>
      <c r="B94" s="75"/>
      <c r="C94" s="141"/>
      <c r="D94" s="142"/>
      <c r="E94" s="141"/>
      <c r="F94" s="142"/>
      <c r="G94" s="131"/>
      <c r="H94" s="142"/>
    </row>
    <row r="95" spans="1:8" x14ac:dyDescent="0.25">
      <c r="A95" s="202" t="s">
        <v>158</v>
      </c>
      <c r="B95" s="69" t="s">
        <v>157</v>
      </c>
      <c r="C95" s="107">
        <f>D95*$B$13*6+(D95*$B$13/30*16)</f>
        <v>23997.710800000001</v>
      </c>
      <c r="D95" s="123">
        <v>2.67</v>
      </c>
      <c r="E95" s="107">
        <f>F95*$B$13*6+(F95*$B$13/30*16)</f>
        <v>23997.710800000001</v>
      </c>
      <c r="F95" s="123">
        <v>2.67</v>
      </c>
      <c r="G95" s="124">
        <f>H95*E11</f>
        <v>0</v>
      </c>
      <c r="H95" s="125">
        <v>2.67</v>
      </c>
    </row>
    <row r="96" spans="1:8" ht="15.75" thickBot="1" x14ac:dyDescent="0.3">
      <c r="A96" s="200" t="s">
        <v>159</v>
      </c>
      <c r="B96" s="195"/>
      <c r="C96" s="141"/>
      <c r="D96" s="142"/>
      <c r="E96" s="141"/>
      <c r="F96" s="142"/>
      <c r="G96" s="141"/>
      <c r="H96" s="143"/>
    </row>
    <row r="97" spans="1:8" x14ac:dyDescent="0.25">
      <c r="A97" s="121" t="s">
        <v>160</v>
      </c>
      <c r="B97" s="63"/>
      <c r="C97" s="107">
        <f>D97*$B$13*6+(D97*$B$13/30*16)</f>
        <v>49972.761066666673</v>
      </c>
      <c r="D97" s="198">
        <f>D85+D88+D93+D95+D91</f>
        <v>5.5600000000000005</v>
      </c>
      <c r="E97" s="107">
        <f>F97*$B$13*6+(F97*$B$13/30*16)</f>
        <v>49972.761066666673</v>
      </c>
      <c r="F97" s="198">
        <f>F85+F88+F93+F95+F91</f>
        <v>5.5600000000000005</v>
      </c>
      <c r="G97" s="205">
        <f t="shared" ref="G97:H97" si="4">G85+G88+G93+G95+G91</f>
        <v>0</v>
      </c>
      <c r="H97" s="199">
        <f t="shared" si="4"/>
        <v>5.5600000000000005</v>
      </c>
    </row>
    <row r="98" spans="1:8" ht="15.75" thickBot="1" x14ac:dyDescent="0.3">
      <c r="A98" s="183" t="s">
        <v>161</v>
      </c>
      <c r="B98" s="83"/>
      <c r="C98" s="183"/>
      <c r="D98" s="184"/>
      <c r="E98" s="183"/>
      <c r="F98" s="184"/>
      <c r="G98" s="185"/>
      <c r="H98" s="85"/>
    </row>
    <row r="99" spans="1:8" x14ac:dyDescent="0.25">
      <c r="A99" s="186"/>
      <c r="B99" s="45"/>
      <c r="C99" s="186"/>
      <c r="D99" s="186"/>
      <c r="E99" s="206">
        <f>E97+E76</f>
        <v>322486.09120000002</v>
      </c>
    </row>
    <row r="100" spans="1:8" x14ac:dyDescent="0.25">
      <c r="E100" s="207"/>
    </row>
    <row r="102" spans="1:8" ht="15.75" x14ac:dyDescent="0.25">
      <c r="A102" s="117" t="s">
        <v>69</v>
      </c>
      <c r="B102"/>
      <c r="C102" s="120" t="s">
        <v>70</v>
      </c>
      <c r="D102" s="120"/>
      <c r="E102" s="120"/>
      <c r="F102" s="120"/>
    </row>
    <row r="103" spans="1:8" ht="15.75" x14ac:dyDescent="0.25">
      <c r="A103" s="126" t="s">
        <v>73</v>
      </c>
      <c r="B103"/>
      <c r="C103" s="127" t="s">
        <v>74</v>
      </c>
      <c r="D103" s="127"/>
      <c r="E103" s="127"/>
      <c r="F103" s="127"/>
    </row>
    <row r="104" spans="1:8" ht="15.75" x14ac:dyDescent="0.25">
      <c r="A104" s="133"/>
      <c r="B104"/>
      <c r="C104"/>
      <c r="D104"/>
      <c r="E104"/>
      <c r="F104"/>
    </row>
    <row r="105" spans="1:8" ht="15.75" x14ac:dyDescent="0.25">
      <c r="A105" s="208" t="s">
        <v>79</v>
      </c>
      <c r="B105" s="208"/>
      <c r="C105" s="134" t="s">
        <v>80</v>
      </c>
      <c r="D105" s="134"/>
      <c r="E105"/>
      <c r="F105"/>
    </row>
    <row r="106" spans="1:8" ht="15.75" x14ac:dyDescent="0.25">
      <c r="A106" s="135" t="s">
        <v>81</v>
      </c>
      <c r="B106"/>
      <c r="C106" s="136" t="s">
        <v>82</v>
      </c>
      <c r="D106" s="136"/>
      <c r="E106" s="136"/>
      <c r="F106" s="136"/>
    </row>
    <row r="107" spans="1:8" x14ac:dyDescent="0.25">
      <c r="C107"/>
      <c r="D107"/>
      <c r="E107"/>
      <c r="F107"/>
    </row>
  </sheetData>
  <mergeCells count="16">
    <mergeCell ref="S11:AA11"/>
    <mergeCell ref="U29:X29"/>
    <mergeCell ref="A105:B105"/>
    <mergeCell ref="C106:F106"/>
    <mergeCell ref="A7:D7"/>
    <mergeCell ref="K7:AA7"/>
    <mergeCell ref="A8:D8"/>
    <mergeCell ref="K8:AA8"/>
    <mergeCell ref="A9:E9"/>
    <mergeCell ref="K9:AA9"/>
    <mergeCell ref="B4:C4"/>
    <mergeCell ref="K4:AA4"/>
    <mergeCell ref="A5:D5"/>
    <mergeCell ref="K5:AA5"/>
    <mergeCell ref="A6:D6"/>
    <mergeCell ref="K6:A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2020-06-25T05:44:53Z</dcterms:created>
  <dcterms:modified xsi:type="dcterms:W3CDTF">2020-06-25T05:45:56Z</dcterms:modified>
</cp:coreProperties>
</file>