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220" windowHeight="7590" firstSheet="3" activeTab="17"/>
  </bookViews>
  <sheets>
    <sheet name="23" sheetId="4" r:id="rId1"/>
    <sheet name="25" sheetId="5" r:id="rId2"/>
    <sheet name="27" sheetId="6" r:id="rId3"/>
    <sheet name="29" sheetId="7" r:id="rId4"/>
    <sheet name="31" sheetId="8" r:id="rId5"/>
    <sheet name="33" sheetId="9" r:id="rId6"/>
    <sheet name="35" sheetId="10" r:id="rId7"/>
    <sheet name="39" sheetId="11" r:id="rId8"/>
    <sheet name="41" sheetId="12" r:id="rId9"/>
    <sheet name="45" sheetId="13" r:id="rId10"/>
    <sheet name="47" sheetId="14" r:id="rId11"/>
    <sheet name="43" sheetId="18" r:id="rId12"/>
    <sheet name="37-12" sheetId="19" r:id="rId13"/>
    <sheet name="49-10" sheetId="20" r:id="rId14"/>
    <sheet name="51-11" sheetId="21" r:id="rId15"/>
    <sheet name="1.1" sheetId="15" r:id="rId16"/>
    <sheet name="1.2" sheetId="16" r:id="rId17"/>
    <sheet name="74" sheetId="17" r:id="rId18"/>
  </sheets>
  <definedNames>
    <definedName name="_xlnm.Print_Area" localSheetId="0">'23'!$A$1:$E$63</definedName>
  </definedNames>
  <calcPr calcId="162913" iterateDelta="1E-4"/>
</workbook>
</file>

<file path=xl/calcChain.xml><?xml version="1.0" encoding="utf-8"?>
<calcChain xmlns="http://schemas.openxmlformats.org/spreadsheetml/2006/main">
  <c r="E95" i="8" l="1"/>
  <c r="E93" i="21" l="1"/>
  <c r="D91" i="21"/>
  <c r="C91" i="21" s="1"/>
  <c r="D89" i="21"/>
  <c r="C89" i="21" s="1"/>
  <c r="D87" i="21"/>
  <c r="C87" i="21" s="1"/>
  <c r="D84" i="21"/>
  <c r="C84" i="21" s="1"/>
  <c r="D81" i="21"/>
  <c r="D93" i="21" s="1"/>
  <c r="C93" i="21" s="1"/>
  <c r="D68" i="21"/>
  <c r="C68" i="21" s="1"/>
  <c r="E66" i="21"/>
  <c r="E71" i="21" s="1"/>
  <c r="D64" i="21"/>
  <c r="C64" i="21" s="1"/>
  <c r="D45" i="21"/>
  <c r="C45" i="21" s="1"/>
  <c r="D32" i="21"/>
  <c r="C32" i="21" s="1"/>
  <c r="D29" i="21"/>
  <c r="C29" i="21" s="1"/>
  <c r="E25" i="21"/>
  <c r="D25" i="21"/>
  <c r="C25" i="21" s="1"/>
  <c r="D23" i="21"/>
  <c r="C23" i="21" s="1"/>
  <c r="D22" i="21"/>
  <c r="C22" i="21" s="1"/>
  <c r="D20" i="21"/>
  <c r="C20" i="21" s="1"/>
  <c r="E93" i="20"/>
  <c r="D91" i="20"/>
  <c r="C91" i="20" s="1"/>
  <c r="D89" i="20"/>
  <c r="C89" i="20" s="1"/>
  <c r="D87" i="20"/>
  <c r="C87" i="20" s="1"/>
  <c r="D84" i="20"/>
  <c r="C84" i="20" s="1"/>
  <c r="D81" i="20"/>
  <c r="D93" i="20" s="1"/>
  <c r="C93" i="20" s="1"/>
  <c r="D68" i="20"/>
  <c r="C68" i="20" s="1"/>
  <c r="E66" i="20"/>
  <c r="E71" i="20" s="1"/>
  <c r="D64" i="20"/>
  <c r="C64" i="20" s="1"/>
  <c r="D45" i="20"/>
  <c r="C45" i="20" s="1"/>
  <c r="D32" i="20"/>
  <c r="C32" i="20" s="1"/>
  <c r="D29" i="20"/>
  <c r="C29" i="20" s="1"/>
  <c r="E25" i="20"/>
  <c r="D25" i="20"/>
  <c r="C25" i="20" s="1"/>
  <c r="D23" i="20"/>
  <c r="C23" i="20" s="1"/>
  <c r="D22" i="20"/>
  <c r="C22" i="20" s="1"/>
  <c r="D20" i="20"/>
  <c r="C20" i="20" s="1"/>
  <c r="E93" i="19"/>
  <c r="D91" i="19"/>
  <c r="C91" i="19" s="1"/>
  <c r="D89" i="19"/>
  <c r="C89" i="19" s="1"/>
  <c r="D87" i="19"/>
  <c r="C87" i="19" s="1"/>
  <c r="D84" i="19"/>
  <c r="C84" i="19" s="1"/>
  <c r="D81" i="19"/>
  <c r="D93" i="19" s="1"/>
  <c r="C93" i="19" s="1"/>
  <c r="D68" i="19"/>
  <c r="C68" i="19" s="1"/>
  <c r="D64" i="19"/>
  <c r="C64" i="19" s="1"/>
  <c r="D45" i="19"/>
  <c r="C45" i="19" s="1"/>
  <c r="D32" i="19"/>
  <c r="C32" i="19" s="1"/>
  <c r="D29" i="19"/>
  <c r="C29" i="19" s="1"/>
  <c r="E25" i="19"/>
  <c r="D25" i="19" s="1"/>
  <c r="C25" i="19" s="1"/>
  <c r="D23" i="19"/>
  <c r="C23" i="19"/>
  <c r="D22" i="19"/>
  <c r="C22" i="19"/>
  <c r="D20" i="19"/>
  <c r="C20" i="19" s="1"/>
  <c r="C81" i="21" l="1"/>
  <c r="C81" i="20"/>
  <c r="E95" i="21"/>
  <c r="D66" i="21"/>
  <c r="E95" i="20"/>
  <c r="D66" i="20"/>
  <c r="C81" i="19"/>
  <c r="E66" i="19"/>
  <c r="E93" i="18"/>
  <c r="D91" i="18"/>
  <c r="C91" i="18" s="1"/>
  <c r="D89" i="18"/>
  <c r="C89" i="18" s="1"/>
  <c r="D87" i="18"/>
  <c r="C87" i="18" s="1"/>
  <c r="D84" i="18"/>
  <c r="C84" i="18" s="1"/>
  <c r="D81" i="18"/>
  <c r="D93" i="18" s="1"/>
  <c r="C93" i="18" s="1"/>
  <c r="D68" i="18"/>
  <c r="C68" i="18" s="1"/>
  <c r="D64" i="18"/>
  <c r="C64" i="18"/>
  <c r="D45" i="18"/>
  <c r="C45" i="18"/>
  <c r="E32" i="18"/>
  <c r="D32" i="18"/>
  <c r="C32" i="18" s="1"/>
  <c r="D29" i="18"/>
  <c r="C29" i="18" s="1"/>
  <c r="E25" i="18"/>
  <c r="D25" i="18" s="1"/>
  <c r="C25" i="18" s="1"/>
  <c r="D23" i="18"/>
  <c r="C23" i="18"/>
  <c r="D22" i="18"/>
  <c r="C22" i="18"/>
  <c r="D20" i="18"/>
  <c r="C20" i="18"/>
  <c r="D71" i="21" l="1"/>
  <c r="C66" i="21"/>
  <c r="C71" i="21" s="1"/>
  <c r="D71" i="20"/>
  <c r="C66" i="20"/>
  <c r="C71" i="20" s="1"/>
  <c r="E71" i="19"/>
  <c r="E95" i="19" s="1"/>
  <c r="D66" i="19"/>
  <c r="C81" i="18"/>
  <c r="E66" i="18"/>
  <c r="E86" i="16"/>
  <c r="D84" i="16"/>
  <c r="C84" i="16" s="1"/>
  <c r="D81" i="16"/>
  <c r="D86" i="16" s="1"/>
  <c r="C86" i="16" s="1"/>
  <c r="D68" i="16"/>
  <c r="C68" i="16" s="1"/>
  <c r="E66" i="16"/>
  <c r="E71" i="16" s="1"/>
  <c r="D64" i="16"/>
  <c r="C64" i="16" s="1"/>
  <c r="D45" i="16"/>
  <c r="C45" i="16" s="1"/>
  <c r="D32" i="16"/>
  <c r="C32" i="16" s="1"/>
  <c r="D29" i="16"/>
  <c r="C29" i="16" s="1"/>
  <c r="D25" i="16"/>
  <c r="C25" i="16" s="1"/>
  <c r="D23" i="16"/>
  <c r="C23" i="16" s="1"/>
  <c r="D22" i="16"/>
  <c r="C22" i="16" s="1"/>
  <c r="D20" i="16"/>
  <c r="C20" i="16" s="1"/>
  <c r="B7" i="16"/>
  <c r="E86" i="15"/>
  <c r="D84" i="15"/>
  <c r="C84" i="15"/>
  <c r="D81" i="15"/>
  <c r="D86" i="15" s="1"/>
  <c r="C86" i="15" s="1"/>
  <c r="C81" i="15"/>
  <c r="D68" i="15"/>
  <c r="C68" i="15" s="1"/>
  <c r="D64" i="15"/>
  <c r="C64" i="15" s="1"/>
  <c r="D45" i="15"/>
  <c r="C45" i="15" s="1"/>
  <c r="D32" i="15"/>
  <c r="C32" i="15" s="1"/>
  <c r="D29" i="15"/>
  <c r="C29" i="15" s="1"/>
  <c r="D25" i="15"/>
  <c r="C25" i="15" s="1"/>
  <c r="D23" i="15"/>
  <c r="C23" i="15" s="1"/>
  <c r="D22" i="15"/>
  <c r="C22" i="15" s="1"/>
  <c r="D20" i="15"/>
  <c r="C20" i="15" s="1"/>
  <c r="B7" i="15"/>
  <c r="B8" i="17"/>
  <c r="E89" i="17"/>
  <c r="D87" i="17"/>
  <c r="C87" i="17"/>
  <c r="D86" i="17"/>
  <c r="C86" i="17"/>
  <c r="D84" i="17"/>
  <c r="C84" i="17"/>
  <c r="D82" i="17"/>
  <c r="D89" i="17" s="1"/>
  <c r="C82" i="17"/>
  <c r="C89" i="17" s="1"/>
  <c r="D70" i="17"/>
  <c r="C70" i="17"/>
  <c r="E68" i="17"/>
  <c r="E73" i="17" s="1"/>
  <c r="E91" i="17" s="1"/>
  <c r="C66" i="17"/>
  <c r="D66" i="17" s="1"/>
  <c r="D65" i="17"/>
  <c r="C65" i="17"/>
  <c r="C42" i="17"/>
  <c r="D42" i="17" s="1"/>
  <c r="C30" i="17"/>
  <c r="D30" i="17" s="1"/>
  <c r="C28" i="17"/>
  <c r="D28" i="17" s="1"/>
  <c r="C24" i="17"/>
  <c r="D24" i="17" s="1"/>
  <c r="C22" i="17"/>
  <c r="D22" i="17" s="1"/>
  <c r="C19" i="17"/>
  <c r="D19" i="17" s="1"/>
  <c r="D71" i="19" l="1"/>
  <c r="C66" i="19"/>
  <c r="C71" i="19" s="1"/>
  <c r="E71" i="18"/>
  <c r="E95" i="18" s="1"/>
  <c r="D66" i="18"/>
  <c r="C81" i="16"/>
  <c r="E88" i="16"/>
  <c r="D66" i="16"/>
  <c r="E66" i="15"/>
  <c r="D68" i="17"/>
  <c r="D73" i="17" s="1"/>
  <c r="D91" i="17" s="1"/>
  <c r="C68" i="17"/>
  <c r="C73" i="17" s="1"/>
  <c r="C91" i="17" s="1"/>
  <c r="D71" i="18" l="1"/>
  <c r="C66" i="18"/>
  <c r="C71" i="18" s="1"/>
  <c r="D71" i="16"/>
  <c r="C66" i="16"/>
  <c r="C71" i="16" s="1"/>
  <c r="E71" i="15"/>
  <c r="E88" i="15" s="1"/>
  <c r="D66" i="15"/>
  <c r="D71" i="15" l="1"/>
  <c r="C66" i="15"/>
  <c r="C71" i="15" s="1"/>
  <c r="B7" i="14" l="1"/>
  <c r="E93" i="13"/>
  <c r="B7" i="13"/>
  <c r="E93" i="10"/>
  <c r="E94" i="11"/>
  <c r="E93" i="12"/>
  <c r="D20" i="12"/>
  <c r="E94" i="14"/>
  <c r="D93" i="14"/>
  <c r="C93" i="14"/>
  <c r="D91" i="14"/>
  <c r="C91" i="14"/>
  <c r="D89" i="14"/>
  <c r="C89" i="14"/>
  <c r="D87" i="14"/>
  <c r="C87" i="14"/>
  <c r="D84" i="14"/>
  <c r="C84" i="14"/>
  <c r="D81" i="14"/>
  <c r="D94" i="14" s="1"/>
  <c r="C94" i="14" s="1"/>
  <c r="C81" i="14"/>
  <c r="D68" i="14"/>
  <c r="C68" i="14" s="1"/>
  <c r="D64" i="14"/>
  <c r="C64" i="14" s="1"/>
  <c r="D45" i="14"/>
  <c r="C45" i="14" s="1"/>
  <c r="E32" i="14"/>
  <c r="D32" i="14" s="1"/>
  <c r="C32" i="14" s="1"/>
  <c r="D29" i="14"/>
  <c r="C29" i="14" s="1"/>
  <c r="E25" i="14"/>
  <c r="D25" i="14" s="1"/>
  <c r="C25" i="14" s="1"/>
  <c r="D23" i="14"/>
  <c r="C23" i="14" s="1"/>
  <c r="D22" i="14"/>
  <c r="C22" i="14" s="1"/>
  <c r="D20" i="14"/>
  <c r="C20" i="14" s="1"/>
  <c r="D91" i="13"/>
  <c r="C91" i="13"/>
  <c r="D89" i="13"/>
  <c r="C89" i="13"/>
  <c r="D87" i="13"/>
  <c r="C87" i="13"/>
  <c r="D84" i="13"/>
  <c r="C84" i="13"/>
  <c r="D81" i="13"/>
  <c r="D93" i="13" s="1"/>
  <c r="C93" i="13" s="1"/>
  <c r="C81" i="13"/>
  <c r="D68" i="13"/>
  <c r="C68" i="13" s="1"/>
  <c r="D64" i="13"/>
  <c r="C64" i="13" s="1"/>
  <c r="D45" i="13"/>
  <c r="C45" i="13" s="1"/>
  <c r="E32" i="13"/>
  <c r="D32" i="13" s="1"/>
  <c r="C32" i="13" s="1"/>
  <c r="D29" i="13"/>
  <c r="C29" i="13" s="1"/>
  <c r="E25" i="13"/>
  <c r="D25" i="13" s="1"/>
  <c r="C25" i="13" s="1"/>
  <c r="D23" i="13"/>
  <c r="C23" i="13" s="1"/>
  <c r="D22" i="13"/>
  <c r="C22" i="13" s="1"/>
  <c r="D20" i="13"/>
  <c r="C20" i="13" s="1"/>
  <c r="D91" i="12"/>
  <c r="C91" i="12"/>
  <c r="D89" i="12"/>
  <c r="C89" i="12"/>
  <c r="D87" i="12"/>
  <c r="C87" i="12"/>
  <c r="D84" i="12"/>
  <c r="C84" i="12"/>
  <c r="D81" i="12"/>
  <c r="D93" i="12" s="1"/>
  <c r="C93" i="12" s="1"/>
  <c r="C81" i="12"/>
  <c r="D68" i="12"/>
  <c r="C68" i="12" s="1"/>
  <c r="D64" i="12"/>
  <c r="C64" i="12" s="1"/>
  <c r="D45" i="12"/>
  <c r="C45" i="12" s="1"/>
  <c r="E32" i="12"/>
  <c r="D32" i="12" s="1"/>
  <c r="C32" i="12" s="1"/>
  <c r="D29" i="12"/>
  <c r="C29" i="12" s="1"/>
  <c r="E25" i="12"/>
  <c r="D25" i="12" s="1"/>
  <c r="C25" i="12" s="1"/>
  <c r="D23" i="12"/>
  <c r="C23" i="12" s="1"/>
  <c r="D22" i="12"/>
  <c r="C22" i="12" s="1"/>
  <c r="C20" i="12"/>
  <c r="D92" i="11"/>
  <c r="C92" i="11"/>
  <c r="D90" i="11"/>
  <c r="C90" i="11"/>
  <c r="D87" i="11"/>
  <c r="C87" i="11"/>
  <c r="D84" i="11"/>
  <c r="D94" i="11" s="1"/>
  <c r="C84" i="11"/>
  <c r="D68" i="11"/>
  <c r="C68" i="11" s="1"/>
  <c r="D64" i="11"/>
  <c r="C64" i="11" s="1"/>
  <c r="D45" i="11"/>
  <c r="C45" i="11" s="1"/>
  <c r="E32" i="11"/>
  <c r="D32" i="11" s="1"/>
  <c r="C32" i="11" s="1"/>
  <c r="D29" i="11"/>
  <c r="C29" i="11" s="1"/>
  <c r="E25" i="11"/>
  <c r="E66" i="11" s="1"/>
  <c r="D25" i="11"/>
  <c r="C25" i="11" s="1"/>
  <c r="D23" i="11"/>
  <c r="C23" i="11" s="1"/>
  <c r="D22" i="11"/>
  <c r="C22" i="11" s="1"/>
  <c r="D20" i="11"/>
  <c r="C20" i="11" s="1"/>
  <c r="D91" i="10"/>
  <c r="C91" i="10" s="1"/>
  <c r="D89" i="10"/>
  <c r="C89" i="10" s="1"/>
  <c r="D87" i="10"/>
  <c r="C87" i="10" s="1"/>
  <c r="D84" i="10"/>
  <c r="C84" i="10" s="1"/>
  <c r="D81" i="10"/>
  <c r="D93" i="10" s="1"/>
  <c r="D68" i="10"/>
  <c r="C68" i="10" s="1"/>
  <c r="D64" i="10"/>
  <c r="C64" i="10" s="1"/>
  <c r="D45" i="10"/>
  <c r="C45" i="10" s="1"/>
  <c r="E32" i="10"/>
  <c r="D32" i="10" s="1"/>
  <c r="C32" i="10" s="1"/>
  <c r="D29" i="10"/>
  <c r="C29" i="10" s="1"/>
  <c r="E25" i="10"/>
  <c r="D25" i="10" s="1"/>
  <c r="C25" i="10" s="1"/>
  <c r="D23" i="10"/>
  <c r="C23" i="10" s="1"/>
  <c r="D22" i="10"/>
  <c r="C22" i="10" s="1"/>
  <c r="D20" i="10"/>
  <c r="C20" i="10" s="1"/>
  <c r="C81" i="10" l="1"/>
  <c r="E66" i="14"/>
  <c r="E66" i="13"/>
  <c r="E66" i="12"/>
  <c r="E71" i="11"/>
  <c r="E96" i="11" s="1"/>
  <c r="D66" i="11"/>
  <c r="C94" i="11"/>
  <c r="C93" i="10"/>
  <c r="E66" i="10"/>
  <c r="E71" i="14" l="1"/>
  <c r="E96" i="14" s="1"/>
  <c r="D66" i="14"/>
  <c r="E71" i="13"/>
  <c r="E95" i="13" s="1"/>
  <c r="D66" i="13"/>
  <c r="E71" i="12"/>
  <c r="E95" i="12" s="1"/>
  <c r="D66" i="12"/>
  <c r="D71" i="11"/>
  <c r="D96" i="11" s="1"/>
  <c r="C66" i="11"/>
  <c r="C71" i="11" s="1"/>
  <c r="C96" i="11" s="1"/>
  <c r="E71" i="10"/>
  <c r="E95" i="10" s="1"/>
  <c r="D66" i="10"/>
  <c r="D71" i="14" l="1"/>
  <c r="C66" i="14"/>
  <c r="C71" i="14" s="1"/>
  <c r="D71" i="13"/>
  <c r="C66" i="13"/>
  <c r="C71" i="13" s="1"/>
  <c r="D71" i="12"/>
  <c r="C66" i="12"/>
  <c r="C71" i="12" s="1"/>
  <c r="D71" i="10"/>
  <c r="D95" i="10" s="1"/>
  <c r="C66" i="10"/>
  <c r="C71" i="10" s="1"/>
  <c r="C95" i="10" s="1"/>
  <c r="E95" i="9" l="1"/>
  <c r="D93" i="9"/>
  <c r="C93" i="9" s="1"/>
  <c r="D91" i="9"/>
  <c r="C91" i="9" s="1"/>
  <c r="D89" i="9"/>
  <c r="C89" i="9" s="1"/>
  <c r="D86" i="9"/>
  <c r="C86" i="9" s="1"/>
  <c r="D83" i="9"/>
  <c r="D95" i="9" s="1"/>
  <c r="C69" i="9"/>
  <c r="D69" i="9" s="1"/>
  <c r="E67" i="9"/>
  <c r="E72" i="9" s="1"/>
  <c r="E98" i="9" s="1"/>
  <c r="C65" i="9"/>
  <c r="D65" i="9" s="1"/>
  <c r="C42" i="9"/>
  <c r="D42" i="9" s="1"/>
  <c r="C29" i="9"/>
  <c r="D29" i="9" s="1"/>
  <c r="C26" i="9"/>
  <c r="D26" i="9" s="1"/>
  <c r="C22" i="9"/>
  <c r="D22" i="9" s="1"/>
  <c r="C20" i="9"/>
  <c r="D20" i="9" s="1"/>
  <c r="E17" i="9"/>
  <c r="C17" i="9"/>
  <c r="D17" i="9" s="1"/>
  <c r="D67" i="9" s="1"/>
  <c r="D93" i="8"/>
  <c r="C93" i="8"/>
  <c r="D91" i="8"/>
  <c r="C91" i="8"/>
  <c r="D89" i="8"/>
  <c r="C89" i="8"/>
  <c r="D86" i="8"/>
  <c r="C86" i="8"/>
  <c r="D95" i="8"/>
  <c r="C69" i="8"/>
  <c r="D69" i="8" s="1"/>
  <c r="E67" i="8"/>
  <c r="E72" i="8" s="1"/>
  <c r="C65" i="8"/>
  <c r="D65" i="8" s="1"/>
  <c r="C42" i="8"/>
  <c r="D42" i="8" s="1"/>
  <c r="C29" i="8"/>
  <c r="D29" i="8" s="1"/>
  <c r="C26" i="8"/>
  <c r="D26" i="8" s="1"/>
  <c r="C22" i="8"/>
  <c r="D22" i="8" s="1"/>
  <c r="C20" i="8"/>
  <c r="D20" i="8" s="1"/>
  <c r="E17" i="8"/>
  <c r="C17" i="8"/>
  <c r="D17" i="8" s="1"/>
  <c r="D67" i="8" s="1"/>
  <c r="C17" i="7"/>
  <c r="D17" i="7"/>
  <c r="E17" i="7"/>
  <c r="D20" i="6"/>
  <c r="B7" i="6"/>
  <c r="E92" i="6"/>
  <c r="D90" i="6"/>
  <c r="C90" i="6" s="1"/>
  <c r="D88" i="6"/>
  <c r="C88" i="6" s="1"/>
  <c r="D86" i="6"/>
  <c r="C86" i="6" s="1"/>
  <c r="D83" i="6"/>
  <c r="C83" i="6" s="1"/>
  <c r="D80" i="6"/>
  <c r="C80" i="6" s="1"/>
  <c r="D66" i="6"/>
  <c r="C66" i="6"/>
  <c r="D62" i="6"/>
  <c r="C62" i="6" s="1"/>
  <c r="D43" i="6"/>
  <c r="C43" i="6" s="1"/>
  <c r="D30" i="6"/>
  <c r="C30" i="6" s="1"/>
  <c r="D27" i="6"/>
  <c r="C27" i="6" s="1"/>
  <c r="D24" i="6"/>
  <c r="C24" i="6" s="1"/>
  <c r="D22" i="6"/>
  <c r="C22" i="6" s="1"/>
  <c r="E20" i="6"/>
  <c r="E64" i="6" s="1"/>
  <c r="B7" i="5"/>
  <c r="E92" i="5"/>
  <c r="D90" i="5"/>
  <c r="C90" i="5" s="1"/>
  <c r="D88" i="5"/>
  <c r="C88" i="5" s="1"/>
  <c r="D86" i="5"/>
  <c r="C86" i="5" s="1"/>
  <c r="D83" i="5"/>
  <c r="C83" i="5" s="1"/>
  <c r="D80" i="5"/>
  <c r="C80" i="5" s="1"/>
  <c r="D66" i="5"/>
  <c r="C66" i="5"/>
  <c r="D62" i="5"/>
  <c r="C62" i="5" s="1"/>
  <c r="D43" i="5"/>
  <c r="C43" i="5" s="1"/>
  <c r="D30" i="5"/>
  <c r="C30" i="5" s="1"/>
  <c r="D27" i="5"/>
  <c r="C27" i="5" s="1"/>
  <c r="D24" i="5"/>
  <c r="C24" i="5" s="1"/>
  <c r="D22" i="5"/>
  <c r="C22" i="5" s="1"/>
  <c r="E20" i="5"/>
  <c r="E64" i="5" s="1"/>
  <c r="E92" i="4"/>
  <c r="E20" i="4"/>
  <c r="D20" i="4" s="1"/>
  <c r="C20" i="4" s="1"/>
  <c r="B7" i="4"/>
  <c r="D90" i="4"/>
  <c r="C90" i="4" s="1"/>
  <c r="D88" i="4"/>
  <c r="C88" i="4" s="1"/>
  <c r="D86" i="4"/>
  <c r="C86" i="4" s="1"/>
  <c r="D83" i="4"/>
  <c r="C83" i="4" s="1"/>
  <c r="D80" i="4"/>
  <c r="C80" i="4" s="1"/>
  <c r="D66" i="4"/>
  <c r="C66" i="4" s="1"/>
  <c r="D62" i="4"/>
  <c r="C62" i="4" s="1"/>
  <c r="D43" i="4"/>
  <c r="C43" i="4" s="1"/>
  <c r="D30" i="4"/>
  <c r="C30" i="4" s="1"/>
  <c r="D27" i="4"/>
  <c r="C27" i="4" s="1"/>
  <c r="D24" i="4"/>
  <c r="C24" i="4" s="1"/>
  <c r="D22" i="4"/>
  <c r="C22" i="4" s="1"/>
  <c r="E98" i="8" l="1"/>
  <c r="C95" i="8"/>
  <c r="D72" i="9"/>
  <c r="C83" i="9"/>
  <c r="C95" i="9" s="1"/>
  <c r="D72" i="8"/>
  <c r="C67" i="9"/>
  <c r="C72" i="9" s="1"/>
  <c r="C67" i="8"/>
  <c r="C72" i="8" s="1"/>
  <c r="E69" i="6"/>
  <c r="D64" i="6"/>
  <c r="D92" i="6"/>
  <c r="C92" i="6" s="1"/>
  <c r="C20" i="6"/>
  <c r="D20" i="5"/>
  <c r="E69" i="5"/>
  <c r="D64" i="5"/>
  <c r="D92" i="5"/>
  <c r="C92" i="5" s="1"/>
  <c r="C20" i="5"/>
  <c r="E64" i="4"/>
  <c r="D64" i="4" s="1"/>
  <c r="D92" i="4"/>
  <c r="C92" i="4" s="1"/>
  <c r="E69" i="4"/>
  <c r="D69" i="6" l="1"/>
  <c r="C64" i="6"/>
  <c r="C69" i="6" s="1"/>
  <c r="D69" i="5"/>
  <c r="C64" i="5"/>
  <c r="C69" i="5" s="1"/>
  <c r="D69" i="4"/>
  <c r="C64" i="4"/>
  <c r="C69" i="4" s="1"/>
  <c r="E95" i="7" l="1"/>
  <c r="D93" i="7"/>
  <c r="C93" i="7"/>
  <c r="D91" i="7"/>
  <c r="C91" i="7"/>
  <c r="D89" i="7"/>
  <c r="C89" i="7"/>
  <c r="D86" i="7"/>
  <c r="C86" i="7" s="1"/>
  <c r="D83" i="7"/>
  <c r="D95" i="7" s="1"/>
  <c r="C83" i="7"/>
  <c r="C69" i="7"/>
  <c r="D69" i="7" s="1"/>
  <c r="E67" i="7"/>
  <c r="E72" i="7" s="1"/>
  <c r="C65" i="7"/>
  <c r="D65" i="7" s="1"/>
  <c r="C42" i="7"/>
  <c r="D42" i="7" s="1"/>
  <c r="C29" i="7"/>
  <c r="D29" i="7" s="1"/>
  <c r="C26" i="7"/>
  <c r="D26" i="7" s="1"/>
  <c r="C22" i="7"/>
  <c r="D22" i="7" s="1"/>
  <c r="C20" i="7"/>
  <c r="D20" i="7" s="1"/>
  <c r="E98" i="7" l="1"/>
  <c r="C95" i="7"/>
  <c r="D67" i="7"/>
  <c r="D72" i="7" s="1"/>
  <c r="C67" i="7"/>
  <c r="C72" i="7" s="1"/>
</calcChain>
</file>

<file path=xl/sharedStrings.xml><?xml version="1.0" encoding="utf-8"?>
<sst xmlns="http://schemas.openxmlformats.org/spreadsheetml/2006/main" count="2768" uniqueCount="167">
  <si>
    <t>2 раза в год</t>
  </si>
  <si>
    <t>1 раз в месяц</t>
  </si>
  <si>
    <t>1 раз в неделю</t>
  </si>
  <si>
    <t>6 раз в неделю</t>
  </si>
  <si>
    <t>Приложение№4                              Перечень,услуг по содержанию и ремонту общего имущества 
                         в моногоквартирном доме условия их оказания и выполнения и их стоимость с 15.06.2019
                           по адресу: НСО, п.Ложок, Барышевский сельсовет ул.Солнечная дом №31 индекс 630055</t>
  </si>
  <si>
    <t xml:space="preserve">Общая  площадь </t>
  </si>
  <si>
    <t>помещений, всего кв.м</t>
  </si>
  <si>
    <t>в том числе:</t>
  </si>
  <si>
    <t xml:space="preserve">                                                                      </t>
  </si>
  <si>
    <t>жилых помещений</t>
  </si>
  <si>
    <t>нежилых помещений</t>
  </si>
  <si>
    <t>Количество этажей, шт</t>
  </si>
  <si>
    <t>Количество подъездов, шт</t>
  </si>
  <si>
    <t>Стоимость</t>
  </si>
  <si>
    <t>Цена работ,</t>
  </si>
  <si>
    <t>Перечень видов</t>
  </si>
  <si>
    <t>Периодичность выполнения работ,</t>
  </si>
  <si>
    <t>работ,услуг</t>
  </si>
  <si>
    <t xml:space="preserve">услуг в месяц  </t>
  </si>
  <si>
    <t>работ и услуг</t>
  </si>
  <si>
    <t>оказания услуг</t>
  </si>
  <si>
    <t xml:space="preserve"> в год,</t>
  </si>
  <si>
    <t>в месяц,</t>
  </si>
  <si>
    <t xml:space="preserve">на 1кв.м площади </t>
  </si>
  <si>
    <t xml:space="preserve"> </t>
  </si>
  <si>
    <t>помещений,</t>
  </si>
  <si>
    <t>руб.</t>
  </si>
  <si>
    <t>1. Техническое обслуживание внутридомовых инженерных сетей и обслуживание системы электроснабжения многоквартирного дома</t>
  </si>
  <si>
    <t>(Перечень согласно ПП РФ № 290 от 03.04.2013г., минимальная периодичность в соответствии с законодательством РФ)</t>
  </si>
  <si>
    <t>Проведение технических осмотров, мелкого профилактического и экстренного  ремонта , устранение незначительных неисправностей в системах отопления, водоснабжения, водоотведения, электроснабжения, а также: ремонт, регулеровка, наладка и  испытание систем центрального отопления; промывка опрессовка, консервация  и расконсервация системы центрального отопления; контроль параметров теплоносителя и воды; укрепление трубопроводов, мелкий ремонт изоляции, проверка исправности канализационных вытяжек и устранение причин при обнаружении их неисправности и т.д</t>
  </si>
  <si>
    <t>2. Техническое обслуживание  конструктивных элементов многоквартирного дома</t>
  </si>
  <si>
    <t>Проведение технических осмотров, мелкого  и экстренного  ремонта , устранение незначительных неисправностей в конструктивных элементах здания, смена и восстановление разбитых стекол, ремонт и укрепление окон и дверей, очистка кровли и козырьков над подъездами от мусора, наледи, снежных навесов;  очистка подвальных помещений от мусора; закрытие на замки подвальных дверей, открытие и закрытие утеплителем вентиляционных шахт, ревизия ливневой канализации с прочисткой, мелким ремонтом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</si>
  <si>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</si>
  <si>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</si>
  <si>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</si>
  <si>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</si>
  <si>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обслуживание</t>
  </si>
  <si>
    <t>электроснабжения</t>
  </si>
  <si>
    <t>4. Обслуживание</t>
  </si>
  <si>
    <t>Ежемесячно</t>
  </si>
  <si>
    <t>общедомовых приборов</t>
  </si>
  <si>
    <t>учета</t>
  </si>
  <si>
    <t>5.  Санитарные работы  по содержанию помещений общего пользования</t>
  </si>
  <si>
    <t>Влажное подметание лестничных</t>
  </si>
  <si>
    <t xml:space="preserve"> 3этажа - 5раз в неделю</t>
  </si>
  <si>
    <t xml:space="preserve">площадок и маршей </t>
  </si>
  <si>
    <t>Мытье лестничных площадок и маршей</t>
  </si>
  <si>
    <t>4 раза в месяц</t>
  </si>
  <si>
    <t>Влажная протирка подоконников,</t>
  </si>
  <si>
    <t>поручней перил,почтовых ящиков, эл/шкафов</t>
  </si>
  <si>
    <t xml:space="preserve">Мытье окон с внутренней стороны </t>
  </si>
  <si>
    <t>помещения МОП</t>
  </si>
  <si>
    <t>мытье окон с наружней стороны с привлечением альпенистов</t>
  </si>
  <si>
    <t>Комплекс работ по уборке подъезда</t>
  </si>
  <si>
    <t>( влажная протирка стен, дверей, плафонов,</t>
  </si>
  <si>
    <t>обметание пыли с потолков)</t>
  </si>
  <si>
    <t>4 раз в год</t>
  </si>
  <si>
    <t xml:space="preserve">6. Уборка земельного участка входящего в состав общего имущества дома  </t>
  </si>
  <si>
    <t>6.1. Уборка придомовой</t>
  </si>
  <si>
    <t>территории в зимний период</t>
  </si>
  <si>
    <t xml:space="preserve">Подметание, сдвижка снега </t>
  </si>
  <si>
    <t>Очистка от наледи, льда входы в подъезд, тротуары</t>
  </si>
  <si>
    <t>по мере необходимости</t>
  </si>
  <si>
    <t>Очистка от снега и наледи входов в подвал</t>
  </si>
  <si>
    <t>Посыпка территории песком в дни гололеда</t>
  </si>
  <si>
    <t>Протирка указателей</t>
  </si>
  <si>
    <t>Очистка урн от мусора</t>
  </si>
  <si>
    <t>Уборка контейнерной площадки от мусора, снега</t>
  </si>
  <si>
    <t>наледи</t>
  </si>
  <si>
    <t>6.2. Уборка придомовой</t>
  </si>
  <si>
    <t>территории в летний период</t>
  </si>
  <si>
    <t>Подметание и уборка</t>
  </si>
  <si>
    <t>придомовой территории</t>
  </si>
  <si>
    <t xml:space="preserve">Уборка мусора с газонов </t>
  </si>
  <si>
    <t>Уборка газонов от листьев, сучьев</t>
  </si>
  <si>
    <t>1 раз в  неделю</t>
  </si>
  <si>
    <t>Стрижка (выкашивание) газонов</t>
  </si>
  <si>
    <t>Полив газонов, зеленых насаждений</t>
  </si>
  <si>
    <t>1 раз в  месяц</t>
  </si>
  <si>
    <t>Уборка входов в подвал</t>
  </si>
  <si>
    <t>Уборка контейнерной площадки от мусора</t>
  </si>
  <si>
    <t xml:space="preserve">7. Дератизация, </t>
  </si>
  <si>
    <t>Дератизация - 1 раз в квартал</t>
  </si>
  <si>
    <t xml:space="preserve">    дезинсекция</t>
  </si>
  <si>
    <t xml:space="preserve">Дезинсекция - по заявке </t>
  </si>
  <si>
    <t>Итого содержание общего</t>
  </si>
  <si>
    <t xml:space="preserve">  имущества дома</t>
  </si>
  <si>
    <t xml:space="preserve">8. Услуги и работы по управлению </t>
  </si>
  <si>
    <t>многоквартирным домом</t>
  </si>
  <si>
    <t xml:space="preserve">Всего стоимость работ и услуг </t>
  </si>
  <si>
    <t xml:space="preserve"> по управлению и содержанию дома</t>
  </si>
  <si>
    <t xml:space="preserve">                                                     Дополнительные работы и услуги :</t>
  </si>
  <si>
    <t>1. Механизированная уборка придомовой</t>
  </si>
  <si>
    <t>В зимний период</t>
  </si>
  <si>
    <t>территории с вывозом снега на отвал</t>
  </si>
  <si>
    <t>2. Услуги охранного предприятия</t>
  </si>
  <si>
    <t>Круглосуточно</t>
  </si>
  <si>
    <t>3. Техническое обслуживание шлагбаумов,</t>
  </si>
  <si>
    <t>калиток, видеонаблюдения</t>
  </si>
  <si>
    <t>4.  Обслуживание фонтана</t>
  </si>
  <si>
    <t>Период: Май - Сентябрь</t>
  </si>
  <si>
    <t xml:space="preserve">Всего стоимость </t>
  </si>
  <si>
    <t>дополнительных работ (услуг)</t>
  </si>
  <si>
    <t xml:space="preserve">Собственник </t>
  </si>
  <si>
    <t>Управляющая организация</t>
  </si>
  <si>
    <t>квартира №</t>
  </si>
  <si>
    <t>ООО УК"ДА ВИНЧИ"</t>
  </si>
  <si>
    <t>__________________/_________________________</t>
  </si>
  <si>
    <t>Директор                                           Юдаков А.А.</t>
  </si>
  <si>
    <t>(подпись/ Ф.И.О</t>
  </si>
  <si>
    <t>Приложение №4</t>
  </si>
  <si>
    <t xml:space="preserve">                                                Перечень,услуг по содержанию и ремонту общего имущества </t>
  </si>
  <si>
    <t xml:space="preserve">                          в многоквартирном доме  условия их оказания и выполнения и их стоимость  с 02.11.2019 г</t>
  </si>
  <si>
    <t xml:space="preserve"> 4этажа - 5раз в неделю</t>
  </si>
  <si>
    <t>6.1. Уборка придомовой территории в зимний период:</t>
  </si>
  <si>
    <t>Уборка контейнерной площадки от мусора, снега, наледи</t>
  </si>
  <si>
    <t>6.2. Уборка придомовой территории в летний период</t>
  </si>
  <si>
    <t>Подметание и уборка придомовой территории</t>
  </si>
  <si>
    <t xml:space="preserve">Ежемесячно </t>
  </si>
  <si>
    <t>Директор   _________________        Юдаков А.А.</t>
  </si>
  <si>
    <t xml:space="preserve">                           по адресу:  НСО ,  п.Ложок, Барышевский сельсовет ул.Солнечная  дом №23 стр.индекс 630055</t>
  </si>
  <si>
    <t>площадь моп э/э</t>
  </si>
  <si>
    <t>площадь моп (вода)</t>
  </si>
  <si>
    <t xml:space="preserve">                           по адресу:  НСО ,  п.Ложок, Барышевский сельсовет ул.Солнечная  дом №25 стр.индекс 630055</t>
  </si>
  <si>
    <t xml:space="preserve">                           по адресу:  НСО ,  п.Ложок, Барышевский сельсовет ул.Солнечная  дом №27 стр.индекс 630055</t>
  </si>
  <si>
    <t>Приложение№4                              Перечень,услуг по содержанию и ремонту общего имущества 
                         в моногоквартирном доме условия их оказания и выполнения и их стоимость с 15.06.2019
                           по адресу: НСО, п.Ложок, Барышевский сельсовет ул.Солнечная дом №29 индекс 630055</t>
  </si>
  <si>
    <t>Приложение№4                              Перечень,услуг по содержанию и ремонту общего имущества 
                         в моногоквартирном доме условия их оказания и выполнения и их стоимость с 15.06.2019
                           по адресу: НСО, п.Ложок, Барышевский сельсовет ул.Солнечная дом №33индекс 630055</t>
  </si>
  <si>
    <t>Приложение№4</t>
  </si>
  <si>
    <t xml:space="preserve">                                   Перечень,услуг по содержанию и ремонту общего имущества </t>
  </si>
  <si>
    <t xml:space="preserve">                          в многоквартирном доме  условия их оказания и выполнения и их стоимость  с 19.03.2021 г</t>
  </si>
  <si>
    <t xml:space="preserve">                           по адресу:  НСО ,  п.Ложок, Барышевский сельсовет ул.Солнечная  дом №35(13стр.) индекс 630055</t>
  </si>
  <si>
    <t>5.Обслуживание очистных систем</t>
  </si>
  <si>
    <t>Директор ______________________Юдаков А.А.</t>
  </si>
  <si>
    <t xml:space="preserve">                          в многоквартирном доме  условия их оказания и выполнения и их стоимость  с 19.03 .2021 г</t>
  </si>
  <si>
    <t xml:space="preserve">                           по адресу:  НСО ,  п.Ложок, Барышевский сельсовет ул.Солнечная  дом №39(14стр.) индекс 630055</t>
  </si>
  <si>
    <t xml:space="preserve">                          в многоквартирном доме  условия их оказания и выполнения и их стоимость  с19 .03 .2021 г</t>
  </si>
  <si>
    <t xml:space="preserve">                           по адресу:  НСО ,  п.Ложок, Барышевский сельсовет ул.Солнечная  дом №41(15стр.) индекс 630055</t>
  </si>
  <si>
    <t xml:space="preserve">                          в многоквартирном доме  условия их оказания и выполнения и их стоимость  с .29.12.2020 г</t>
  </si>
  <si>
    <t xml:space="preserve">                           по адресу:  НСО ,  п.Ложок, Барышевский сельсовет ул.Солнечная  дом 45( №8стр.) индекс 630055</t>
  </si>
  <si>
    <t xml:space="preserve">                          в многоквартирном доме  условия их оказания и выполнения и их стоимость  с 29.12 .2020 г</t>
  </si>
  <si>
    <t xml:space="preserve">                           по адресу:  НСО ,  п.Ложок, Барышевский сельсовет ул.Солнечная  дом47( №9стр.) индекс 630055</t>
  </si>
  <si>
    <t xml:space="preserve">Приложение №4                    
                Перечень,услуг по содержанию и ремонту общего имущества </t>
  </si>
  <si>
    <t xml:space="preserve">                           по адресу: г.Новосибирск ул.лейтенанта Амосова дом №74</t>
  </si>
  <si>
    <t xml:space="preserve">Жилая площадь </t>
  </si>
  <si>
    <t>Общая площадь</t>
  </si>
  <si>
    <t>Здания</t>
  </si>
  <si>
    <t>Нежилых помещений</t>
  </si>
  <si>
    <t>общедомовых приборов учета</t>
  </si>
  <si>
    <t>Обслуживание лифтов</t>
  </si>
  <si>
    <t>круглосуточно</t>
  </si>
  <si>
    <t xml:space="preserve">                           по адресу:  НСО ,  п.Ложок, Барышевский сельсовет ул.Солнечная  дом1/1 индекс 630055</t>
  </si>
  <si>
    <t>2. Очистка снега с кровли</t>
  </si>
  <si>
    <t xml:space="preserve">                          в многоквартирном доме  условия их оказания и выполнения и их стоимость  с 16.12 .2019г</t>
  </si>
  <si>
    <t xml:space="preserve">                           по адресу:  НСО ,  п.Ложок, Барышевский сельсовет ул.Солнечная  дом1/2 индекс 630055</t>
  </si>
  <si>
    <t xml:space="preserve">       в многоквартирном доме  условия их оказания и выполнения и их стоимость  с15.09.2019 г</t>
  </si>
  <si>
    <t>2 раза в  сезон</t>
  </si>
  <si>
    <t>3 раза в  сезон</t>
  </si>
  <si>
    <t>5. Обслуживание газонов и зеленых насаждений</t>
  </si>
  <si>
    <t>(вертикуция,аэрация,прополка подкормка.подсев,окучивание,доп.стрижка и полив)</t>
  </si>
  <si>
    <t xml:space="preserve">                           по адресу:  НСО ,  п.Ложок, Барышевский сельсовет ул.Солнечная  дом №43(16стр.) индекс 630055</t>
  </si>
  <si>
    <t xml:space="preserve">                           по адресу:  НСО ,  п.Ложок, Барышевский сельсовет ул.Солнечная  дом №37(16стр.) индекс 630055</t>
  </si>
  <si>
    <t xml:space="preserve">                          в многоквартирном доме  условия их оказания и выполнения и их стоимость  с20 .12 .2021 г</t>
  </si>
  <si>
    <t xml:space="preserve">                           по адресу:  НСО ,  п.Ложок, Барышевский сельсовет ул.Солнечная  дом №49(10стр.) индекс 630055</t>
  </si>
  <si>
    <t xml:space="preserve">                          в многоквартирном доме  условия их оказания и выполнения и их стоимость  с23 .12 .2021 г</t>
  </si>
  <si>
    <t xml:space="preserve">                           по адресу:  НСО ,  п.Ложок, Барышевский сельсовет ул.Солнечная  дом №51(11стр.) индекс 630055</t>
  </si>
  <si>
    <t xml:space="preserve">                          в многоквартирном доме  условия их оказания и выполнения и их стоимость  с 27 .12 .2021 г</t>
  </si>
  <si>
    <t>309,52 С Л/С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</si>
</sst>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5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  <font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1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1"/>
    </font>
    <font>
      <sz val="12"/>
      <color theme="1"/>
      <name val="Calibri"/>
      <family val="2"/>
      <scheme val="minor"/>
    </font>
    <font>
      <sz val="12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Arimo"/>
    </font>
    <font>
      <b/>
      <sz val="10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rgb="FFFFFFFF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4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3" fillId="8" borderId="5" applyNumberFormat="0" applyAlignment="0" applyProtection="0"/>
    <xf numFmtId="0" fontId="4" fillId="21" borderId="6" applyNumberFormat="0" applyAlignment="0" applyProtection="0"/>
    <xf numFmtId="0" fontId="5" fillId="21" borderId="5" applyNumberFormat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10" fillId="22" borderId="11" applyNumberFormat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" fillId="0" borderId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24" borderId="12" applyNumberFormat="0" applyFont="0" applyAlignment="0" applyProtection="0"/>
    <xf numFmtId="0" fontId="16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" fillId="0" borderId="0"/>
  </cellStyleXfs>
  <cellXfs count="686">
    <xf numFmtId="0" fontId="0" fillId="0" borderId="0" xfId="0"/>
    <xf numFmtId="0" fontId="20" fillId="0" borderId="0" xfId="0" applyFont="1"/>
    <xf numFmtId="0" fontId="26" fillId="0" borderId="15" xfId="0" applyFont="1" applyBorder="1"/>
    <xf numFmtId="0" fontId="26" fillId="0" borderId="16" xfId="0" applyFont="1" applyBorder="1"/>
    <xf numFmtId="0" fontId="26" fillId="0" borderId="17" xfId="0" applyFont="1" applyBorder="1"/>
    <xf numFmtId="0" fontId="26" fillId="0" borderId="18" xfId="0" applyFont="1" applyBorder="1"/>
    <xf numFmtId="0" fontId="26" fillId="0" borderId="19" xfId="0" applyFont="1" applyBorder="1"/>
    <xf numFmtId="164" fontId="26" fillId="0" borderId="20" xfId="0" applyNumberFormat="1" applyFont="1" applyBorder="1"/>
    <xf numFmtId="0" fontId="26" fillId="0" borderId="21" xfId="0" applyFont="1" applyBorder="1"/>
    <xf numFmtId="0" fontId="26" fillId="0" borderId="22" xfId="0" applyFont="1" applyBorder="1"/>
    <xf numFmtId="164" fontId="26" fillId="0" borderId="24" xfId="0" applyNumberFormat="1" applyFont="1" applyBorder="1"/>
    <xf numFmtId="0" fontId="26" fillId="0" borderId="25" xfId="0" applyFont="1" applyBorder="1"/>
    <xf numFmtId="0" fontId="26" fillId="0" borderId="26" xfId="0" applyFont="1" applyBorder="1"/>
    <xf numFmtId="0" fontId="26" fillId="0" borderId="24" xfId="0" applyFont="1" applyBorder="1"/>
    <xf numFmtId="0" fontId="26" fillId="0" borderId="0" xfId="0" applyFont="1" applyBorder="1"/>
    <xf numFmtId="0" fontId="26" fillId="0" borderId="28" xfId="0" applyFont="1" applyBorder="1"/>
    <xf numFmtId="0" fontId="26" fillId="0" borderId="2" xfId="0" applyFont="1" applyBorder="1"/>
    <xf numFmtId="0" fontId="26" fillId="0" borderId="4" xfId="0" applyFont="1" applyBorder="1"/>
    <xf numFmtId="0" fontId="26" fillId="0" borderId="30" xfId="0" applyFont="1" applyBorder="1"/>
    <xf numFmtId="0" fontId="26" fillId="0" borderId="32" xfId="0" applyFont="1" applyBorder="1"/>
    <xf numFmtId="0" fontId="26" fillId="0" borderId="33" xfId="0" applyFont="1" applyBorder="1"/>
    <xf numFmtId="0" fontId="26" fillId="0" borderId="17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6" fillId="0" borderId="35" xfId="0" applyFont="1" applyBorder="1"/>
    <xf numFmtId="0" fontId="26" fillId="0" borderId="36" xfId="0" applyFont="1" applyBorder="1"/>
    <xf numFmtId="0" fontId="26" fillId="0" borderId="37" xfId="0" applyFont="1" applyBorder="1"/>
    <xf numFmtId="0" fontId="21" fillId="0" borderId="32" xfId="43" applyFont="1" applyFill="1" applyBorder="1" applyAlignment="1">
      <alignment horizontal="left" vertical="center" wrapText="1"/>
    </xf>
    <xf numFmtId="0" fontId="24" fillId="2" borderId="38" xfId="43" applyFont="1" applyFill="1" applyBorder="1" applyAlignment="1">
      <alignment horizontal="center" vertical="top" wrapText="1"/>
    </xf>
    <xf numFmtId="164" fontId="21" fillId="0" borderId="39" xfId="43" applyNumberFormat="1" applyFont="1" applyFill="1" applyBorder="1" applyAlignment="1">
      <alignment horizontal="center" vertical="center" wrapText="1"/>
    </xf>
    <xf numFmtId="164" fontId="21" fillId="0" borderId="34" xfId="43" applyNumberFormat="1" applyFont="1" applyFill="1" applyBorder="1" applyAlignment="1">
      <alignment horizontal="center" vertical="center" wrapText="1"/>
    </xf>
    <xf numFmtId="2" fontId="21" fillId="0" borderId="40" xfId="43" applyNumberFormat="1" applyFont="1" applyFill="1" applyBorder="1" applyAlignment="1">
      <alignment horizontal="center" vertical="center" wrapText="1"/>
    </xf>
    <xf numFmtId="0" fontId="24" fillId="2" borderId="41" xfId="43" applyFont="1" applyFill="1" applyBorder="1" applyAlignment="1">
      <alignment horizontal="center" vertical="top" wrapText="1"/>
    </xf>
    <xf numFmtId="2" fontId="21" fillId="0" borderId="42" xfId="43" applyNumberFormat="1" applyFont="1" applyFill="1" applyBorder="1" applyAlignment="1">
      <alignment horizontal="center" vertical="center" wrapText="1"/>
    </xf>
    <xf numFmtId="2" fontId="21" fillId="0" borderId="43" xfId="43" applyNumberFormat="1" applyFont="1" applyFill="1" applyBorder="1" applyAlignment="1">
      <alignment horizontal="center" vertical="center" wrapText="1"/>
    </xf>
    <xf numFmtId="2" fontId="21" fillId="0" borderId="44" xfId="43" applyNumberFormat="1" applyFont="1" applyFill="1" applyBorder="1" applyAlignment="1">
      <alignment horizontal="center" vertical="center" wrapText="1"/>
    </xf>
    <xf numFmtId="0" fontId="24" fillId="2" borderId="45" xfId="43" applyFont="1" applyFill="1" applyBorder="1" applyAlignment="1">
      <alignment horizontal="left" vertical="center" wrapText="1"/>
    </xf>
    <xf numFmtId="0" fontId="28" fillId="0" borderId="46" xfId="0" applyFont="1" applyBorder="1" applyAlignment="1">
      <alignment vertical="center"/>
    </xf>
    <xf numFmtId="2" fontId="23" fillId="2" borderId="47" xfId="0" applyNumberFormat="1" applyFont="1" applyFill="1" applyBorder="1" applyAlignment="1">
      <alignment vertical="center"/>
    </xf>
    <xf numFmtId="0" fontId="29" fillId="2" borderId="48" xfId="0" applyFont="1" applyFill="1" applyBorder="1" applyAlignment="1">
      <alignment horizontal="left" vertical="center" wrapText="1"/>
    </xf>
    <xf numFmtId="2" fontId="19" fillId="2" borderId="49" xfId="43" applyNumberFormat="1" applyFont="1" applyFill="1" applyBorder="1" applyAlignment="1">
      <alignment horizontal="center" vertical="center" wrapText="1"/>
    </xf>
    <xf numFmtId="0" fontId="21" fillId="0" borderId="41" xfId="43" applyFont="1" applyFill="1" applyBorder="1" applyAlignment="1">
      <alignment horizontal="left" vertical="center" wrapText="1"/>
    </xf>
    <xf numFmtId="0" fontId="30" fillId="0" borderId="50" xfId="0" applyFont="1" applyBorder="1" applyAlignment="1">
      <alignment vertical="center"/>
    </xf>
    <xf numFmtId="164" fontId="22" fillId="0" borderId="3" xfId="0" applyNumberFormat="1" applyFont="1" applyBorder="1" applyAlignment="1">
      <alignment horizontal="center" vertical="center"/>
    </xf>
    <xf numFmtId="164" fontId="21" fillId="0" borderId="43" xfId="43" applyNumberFormat="1" applyFont="1" applyFill="1" applyBorder="1" applyAlignment="1">
      <alignment horizontal="center" vertical="center" wrapText="1"/>
    </xf>
    <xf numFmtId="2" fontId="21" fillId="0" borderId="51" xfId="43" applyNumberFormat="1" applyFont="1" applyFill="1" applyBorder="1" applyAlignment="1">
      <alignment horizontal="center" vertical="center" wrapText="1"/>
    </xf>
    <xf numFmtId="2" fontId="30" fillId="0" borderId="3" xfId="0" applyNumberFormat="1" applyFont="1" applyBorder="1" applyAlignment="1">
      <alignment horizontal="center" vertical="center"/>
    </xf>
    <xf numFmtId="2" fontId="31" fillId="0" borderId="43" xfId="43" applyNumberFormat="1" applyFont="1" applyFill="1" applyBorder="1" applyAlignment="1">
      <alignment horizontal="center" vertical="center" wrapText="1"/>
    </xf>
    <xf numFmtId="0" fontId="22" fillId="0" borderId="41" xfId="0" applyFont="1" applyBorder="1"/>
    <xf numFmtId="0" fontId="26" fillId="0" borderId="38" xfId="0" applyFont="1" applyBorder="1" applyAlignment="1">
      <alignment horizontal="center"/>
    </xf>
    <xf numFmtId="164" fontId="22" fillId="0" borderId="25" xfId="0" applyNumberFormat="1" applyFont="1" applyBorder="1" applyAlignment="1">
      <alignment horizontal="center"/>
    </xf>
    <xf numFmtId="164" fontId="22" fillId="0" borderId="43" xfId="0" applyNumberFormat="1" applyFont="1" applyBorder="1" applyAlignment="1">
      <alignment horizontal="center"/>
    </xf>
    <xf numFmtId="2" fontId="22" fillId="0" borderId="26" xfId="0" applyNumberFormat="1" applyFont="1" applyBorder="1" applyAlignment="1">
      <alignment horizontal="center"/>
    </xf>
    <xf numFmtId="0" fontId="22" fillId="0" borderId="35" xfId="0" applyFont="1" applyBorder="1"/>
    <xf numFmtId="0" fontId="22" fillId="0" borderId="0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45" xfId="0" applyFont="1" applyBorder="1"/>
    <xf numFmtId="0" fontId="26" fillId="0" borderId="46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1" fillId="0" borderId="31" xfId="43" applyFont="1" applyFill="1" applyBorder="1" applyAlignment="1">
      <alignment horizontal="left" vertical="center" wrapText="1"/>
    </xf>
    <xf numFmtId="164" fontId="22" fillId="0" borderId="4" xfId="0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2" fontId="22" fillId="0" borderId="30" xfId="0" applyNumberFormat="1" applyFont="1" applyBorder="1" applyAlignment="1">
      <alignment horizontal="center"/>
    </xf>
    <xf numFmtId="0" fontId="26" fillId="0" borderId="38" xfId="0" applyFont="1" applyBorder="1"/>
    <xf numFmtId="0" fontId="20" fillId="0" borderId="38" xfId="0" applyFont="1" applyBorder="1" applyAlignment="1">
      <alignment horizontal="center"/>
    </xf>
    <xf numFmtId="164" fontId="26" fillId="0" borderId="0" xfId="0" applyNumberFormat="1" applyFont="1" applyBorder="1" applyAlignment="1">
      <alignment horizontal="center"/>
    </xf>
    <xf numFmtId="164" fontId="26" fillId="0" borderId="37" xfId="0" applyNumberFormat="1" applyFont="1" applyBorder="1" applyAlignment="1">
      <alignment horizontal="center"/>
    </xf>
    <xf numFmtId="2" fontId="26" fillId="0" borderId="28" xfId="0" applyNumberFormat="1" applyFont="1" applyBorder="1" applyAlignment="1">
      <alignment horizontal="center"/>
    </xf>
    <xf numFmtId="0" fontId="26" fillId="0" borderId="46" xfId="0" applyFont="1" applyBorder="1"/>
    <xf numFmtId="0" fontId="20" fillId="0" borderId="46" xfId="0" applyFont="1" applyBorder="1" applyAlignment="1">
      <alignment horizontal="center"/>
    </xf>
    <xf numFmtId="0" fontId="20" fillId="0" borderId="41" xfId="0" applyFont="1" applyBorder="1"/>
    <xf numFmtId="0" fontId="20" fillId="0" borderId="45" xfId="0" applyFont="1" applyBorder="1"/>
    <xf numFmtId="0" fontId="20" fillId="0" borderId="36" xfId="0" applyFont="1" applyBorder="1" applyAlignment="1">
      <alignment horizontal="center"/>
    </xf>
    <xf numFmtId="0" fontId="20" fillId="0" borderId="35" xfId="0" applyFont="1" applyBorder="1"/>
    <xf numFmtId="0" fontId="23" fillId="0" borderId="41" xfId="0" applyFont="1" applyBorder="1"/>
    <xf numFmtId="164" fontId="26" fillId="0" borderId="25" xfId="0" applyNumberFormat="1" applyFont="1" applyBorder="1" applyAlignment="1">
      <alignment horizontal="center"/>
    </xf>
    <xf numFmtId="164" fontId="26" fillId="0" borderId="43" xfId="0" applyNumberFormat="1" applyFont="1" applyBorder="1" applyAlignment="1">
      <alignment horizontal="center"/>
    </xf>
    <xf numFmtId="2" fontId="26" fillId="0" borderId="26" xfId="0" applyNumberFormat="1" applyFont="1" applyBorder="1" applyAlignment="1">
      <alignment horizontal="center"/>
    </xf>
    <xf numFmtId="0" fontId="23" fillId="0" borderId="45" xfId="0" applyFont="1" applyBorder="1"/>
    <xf numFmtId="0" fontId="26" fillId="0" borderId="21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31" xfId="0" applyFont="1" applyBorder="1" applyAlignment="1">
      <alignment horizontal="left"/>
    </xf>
    <xf numFmtId="0" fontId="26" fillId="0" borderId="50" xfId="0" applyFont="1" applyBorder="1" applyAlignment="1">
      <alignment horizontal="center"/>
    </xf>
    <xf numFmtId="0" fontId="23" fillId="0" borderId="31" xfId="0" applyFont="1" applyBorder="1"/>
    <xf numFmtId="0" fontId="26" fillId="0" borderId="41" xfId="0" applyFont="1" applyBorder="1" applyAlignment="1">
      <alignment horizontal="left"/>
    </xf>
    <xf numFmtId="0" fontId="26" fillId="0" borderId="45" xfId="0" applyFont="1" applyBorder="1"/>
    <xf numFmtId="0" fontId="26" fillId="0" borderId="41" xfId="0" applyFont="1" applyBorder="1"/>
    <xf numFmtId="0" fontId="26" fillId="0" borderId="35" xfId="0" applyFont="1" applyBorder="1" applyAlignment="1">
      <alignment horizontal="left"/>
    </xf>
    <xf numFmtId="0" fontId="26" fillId="0" borderId="50" xfId="0" applyFont="1" applyBorder="1" applyAlignment="1">
      <alignment horizontal="left"/>
    </xf>
    <xf numFmtId="0" fontId="32" fillId="0" borderId="41" xfId="0" applyFont="1" applyBorder="1"/>
    <xf numFmtId="2" fontId="22" fillId="0" borderId="42" xfId="0" applyNumberFormat="1" applyFont="1" applyBorder="1" applyAlignment="1">
      <alignment horizontal="center"/>
    </xf>
    <xf numFmtId="0" fontId="32" fillId="0" borderId="45" xfId="0" applyFont="1" applyBorder="1"/>
    <xf numFmtId="2" fontId="22" fillId="0" borderId="25" xfId="0" applyNumberFormat="1" applyFont="1" applyBorder="1" applyAlignment="1">
      <alignment horizontal="center"/>
    </xf>
    <xf numFmtId="164" fontId="22" fillId="0" borderId="37" xfId="0" applyNumberFormat="1" applyFont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2" fillId="0" borderId="43" xfId="0" applyNumberFormat="1" applyFont="1" applyBorder="1" applyAlignment="1">
      <alignment horizontal="center"/>
    </xf>
    <xf numFmtId="0" fontId="22" fillId="0" borderId="52" xfId="0" applyFont="1" applyBorder="1"/>
    <xf numFmtId="0" fontId="26" fillId="0" borderId="53" xfId="0" applyFont="1" applyBorder="1"/>
    <xf numFmtId="0" fontId="22" fillId="0" borderId="14" xfId="0" applyFont="1" applyBorder="1"/>
    <xf numFmtId="0" fontId="22" fillId="0" borderId="54" xfId="0" applyFont="1" applyBorder="1"/>
    <xf numFmtId="0" fontId="26" fillId="0" borderId="55" xfId="0" applyFont="1" applyBorder="1" applyAlignment="1">
      <alignment horizontal="center"/>
    </xf>
    <xf numFmtId="0" fontId="22" fillId="0" borderId="0" xfId="0" applyFont="1" applyBorder="1"/>
    <xf numFmtId="0" fontId="0" fillId="0" borderId="0" xfId="0" applyBorder="1"/>
    <xf numFmtId="0" fontId="26" fillId="0" borderId="33" xfId="0" applyFont="1" applyBorder="1" applyAlignment="1">
      <alignment horizontal="left"/>
    </xf>
    <xf numFmtId="0" fontId="26" fillId="0" borderId="33" xfId="0" applyFont="1" applyBorder="1" applyAlignment="1">
      <alignment horizontal="center"/>
    </xf>
    <xf numFmtId="164" fontId="22" fillId="0" borderId="17" xfId="0" applyNumberFormat="1" applyFont="1" applyBorder="1" applyAlignment="1">
      <alignment horizontal="center"/>
    </xf>
    <xf numFmtId="164" fontId="22" fillId="0" borderId="34" xfId="0" applyNumberFormat="1" applyFont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0" fontId="26" fillId="0" borderId="36" xfId="0" applyFont="1" applyBorder="1" applyAlignment="1">
      <alignment horizontal="left"/>
    </xf>
    <xf numFmtId="164" fontId="22" fillId="0" borderId="0" xfId="0" applyNumberFormat="1" applyFont="1" applyBorder="1" applyAlignment="1">
      <alignment horizontal="center"/>
    </xf>
    <xf numFmtId="2" fontId="22" fillId="0" borderId="28" xfId="0" applyNumberFormat="1" applyFont="1" applyBorder="1" applyAlignment="1">
      <alignment horizontal="center"/>
    </xf>
    <xf numFmtId="0" fontId="23" fillId="0" borderId="53" xfId="0" applyFont="1" applyBorder="1" applyAlignment="1">
      <alignment horizontal="left"/>
    </xf>
    <xf numFmtId="0" fontId="26" fillId="0" borderId="53" xfId="0" applyFont="1" applyBorder="1" applyAlignment="1">
      <alignment horizontal="center"/>
    </xf>
    <xf numFmtId="164" fontId="22" fillId="0" borderId="14" xfId="0" applyNumberFormat="1" applyFont="1" applyBorder="1" applyAlignment="1">
      <alignment horizontal="center"/>
    </xf>
    <xf numFmtId="164" fontId="22" fillId="0" borderId="54" xfId="0" applyNumberFormat="1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26" fillId="0" borderId="53" xfId="0" applyFont="1" applyBorder="1" applyAlignment="1">
      <alignment horizontal="left"/>
    </xf>
    <xf numFmtId="0" fontId="22" fillId="0" borderId="14" xfId="0" applyFont="1" applyBorder="1" applyAlignment="1">
      <alignment horizontal="center"/>
    </xf>
    <xf numFmtId="0" fontId="22" fillId="0" borderId="54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2" fontId="0" fillId="0" borderId="0" xfId="0" applyNumberFormat="1"/>
    <xf numFmtId="0" fontId="26" fillId="0" borderId="0" xfId="0" applyFont="1"/>
    <xf numFmtId="0" fontId="27" fillId="0" borderId="15" xfId="0" applyFont="1" applyBorder="1"/>
    <xf numFmtId="0" fontId="27" fillId="0" borderId="16" xfId="0" applyFont="1" applyBorder="1"/>
    <xf numFmtId="0" fontId="27" fillId="0" borderId="17" xfId="0" applyFont="1" applyBorder="1"/>
    <xf numFmtId="0" fontId="27" fillId="0" borderId="18" xfId="0" applyFont="1" applyBorder="1"/>
    <xf numFmtId="0" fontId="27" fillId="0" borderId="19" xfId="0" applyFont="1" applyBorder="1"/>
    <xf numFmtId="2" fontId="27" fillId="0" borderId="20" xfId="0" applyNumberFormat="1" applyFont="1" applyBorder="1"/>
    <xf numFmtId="0" fontId="27" fillId="0" borderId="21" xfId="0" applyFont="1" applyBorder="1"/>
    <xf numFmtId="0" fontId="27" fillId="0" borderId="22" xfId="0" applyFont="1" applyBorder="1"/>
    <xf numFmtId="0" fontId="27" fillId="0" borderId="23" xfId="0" applyFont="1" applyBorder="1"/>
    <xf numFmtId="164" fontId="27" fillId="0" borderId="24" xfId="0" applyNumberFormat="1" applyFont="1" applyBorder="1"/>
    <xf numFmtId="0" fontId="27" fillId="0" borderId="25" xfId="0" applyFont="1" applyBorder="1"/>
    <xf numFmtId="0" fontId="27" fillId="0" borderId="26" xfId="0" applyFont="1" applyBorder="1"/>
    <xf numFmtId="0" fontId="27" fillId="0" borderId="27" xfId="0" applyFont="1" applyBorder="1"/>
    <xf numFmtId="0" fontId="27" fillId="0" borderId="24" xfId="0" applyFont="1" applyBorder="1"/>
    <xf numFmtId="0" fontId="27" fillId="0" borderId="0" xfId="0" applyFont="1" applyBorder="1"/>
    <xf numFmtId="0" fontId="27" fillId="0" borderId="28" xfId="0" applyFont="1" applyBorder="1"/>
    <xf numFmtId="0" fontId="27" fillId="0" borderId="29" xfId="0" applyFont="1" applyBorder="1"/>
    <xf numFmtId="0" fontId="27" fillId="0" borderId="2" xfId="0" applyFont="1" applyBorder="1"/>
    <xf numFmtId="0" fontId="27" fillId="0" borderId="4" xfId="0" applyFont="1" applyBorder="1"/>
    <xf numFmtId="0" fontId="27" fillId="0" borderId="30" xfId="0" applyFont="1" applyBorder="1"/>
    <xf numFmtId="0" fontId="27" fillId="0" borderId="31" xfId="0" applyFont="1" applyBorder="1"/>
    <xf numFmtId="0" fontId="27" fillId="0" borderId="32" xfId="0" applyFont="1" applyBorder="1"/>
    <xf numFmtId="0" fontId="27" fillId="0" borderId="33" xfId="0" applyFont="1" applyBorder="1"/>
    <xf numFmtId="0" fontId="27" fillId="0" borderId="17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35" xfId="0" applyFont="1" applyBorder="1"/>
    <xf numFmtId="0" fontId="27" fillId="0" borderId="36" xfId="0" applyFont="1" applyBorder="1"/>
    <xf numFmtId="0" fontId="27" fillId="0" borderId="53" xfId="0" applyFont="1" applyBorder="1"/>
    <xf numFmtId="0" fontId="27" fillId="0" borderId="53" xfId="0" applyFont="1" applyBorder="1" applyAlignment="1">
      <alignment horizontal="center"/>
    </xf>
    <xf numFmtId="0" fontId="35" fillId="0" borderId="56" xfId="43" applyFont="1" applyFill="1" applyBorder="1" applyAlignment="1">
      <alignment horizontal="left" vertical="center" wrapText="1"/>
    </xf>
    <xf numFmtId="0" fontId="36" fillId="2" borderId="57" xfId="43" applyFont="1" applyFill="1" applyBorder="1" applyAlignment="1">
      <alignment horizontal="center" vertical="top" wrapText="1"/>
    </xf>
    <xf numFmtId="164" fontId="36" fillId="0" borderId="17" xfId="43" applyNumberFormat="1" applyFont="1" applyFill="1" applyBorder="1" applyAlignment="1">
      <alignment horizontal="center" vertical="center" wrapText="1"/>
    </xf>
    <xf numFmtId="164" fontId="36" fillId="0" borderId="57" xfId="43" applyNumberFormat="1" applyFont="1" applyFill="1" applyBorder="1" applyAlignment="1">
      <alignment horizontal="center" vertical="center" wrapText="1"/>
    </xf>
    <xf numFmtId="2" fontId="36" fillId="0" borderId="57" xfId="43" applyNumberFormat="1" applyFont="1" applyFill="1" applyBorder="1" applyAlignment="1">
      <alignment horizontal="center" vertical="center" wrapText="1"/>
    </xf>
    <xf numFmtId="0" fontId="36" fillId="2" borderId="35" xfId="43" applyFont="1" applyFill="1" applyBorder="1" applyAlignment="1">
      <alignment horizontal="center" vertical="top" wrapText="1"/>
    </xf>
    <xf numFmtId="0" fontId="36" fillId="2" borderId="36" xfId="43" applyFont="1" applyFill="1" applyBorder="1" applyAlignment="1">
      <alignment horizontal="center" vertical="top" wrapText="1"/>
    </xf>
    <xf numFmtId="0" fontId="28" fillId="0" borderId="36" xfId="0" applyFont="1" applyBorder="1" applyAlignment="1">
      <alignment vertical="center"/>
    </xf>
    <xf numFmtId="0" fontId="35" fillId="0" borderId="57" xfId="43" applyFont="1" applyFill="1" applyBorder="1" applyAlignment="1">
      <alignment horizontal="left" vertical="center" wrapText="1"/>
    </xf>
    <xf numFmtId="0" fontId="30" fillId="0" borderId="57" xfId="0" applyFont="1" applyBorder="1" applyAlignment="1">
      <alignment vertical="center"/>
    </xf>
    <xf numFmtId="2" fontId="36" fillId="0" borderId="28" xfId="43" applyNumberFormat="1" applyFont="1" applyFill="1" applyBorder="1" applyAlignment="1">
      <alignment horizontal="center" vertical="center" wrapText="1"/>
    </xf>
    <xf numFmtId="0" fontId="27" fillId="0" borderId="45" xfId="0" applyFont="1" applyBorder="1" applyAlignment="1">
      <alignment horizontal="center"/>
    </xf>
    <xf numFmtId="0" fontId="30" fillId="0" borderId="32" xfId="0" applyFont="1" applyBorder="1"/>
    <xf numFmtId="0" fontId="30" fillId="0" borderId="35" xfId="0" applyFont="1" applyBorder="1"/>
    <xf numFmtId="0" fontId="30" fillId="0" borderId="52" xfId="0" applyFont="1" applyBorder="1"/>
    <xf numFmtId="0" fontId="27" fillId="0" borderId="57" xfId="0" applyFont="1" applyBorder="1" applyAlignment="1">
      <alignment horizontal="center"/>
    </xf>
    <xf numFmtId="164" fontId="36" fillId="0" borderId="0" xfId="43" applyNumberFormat="1" applyFont="1" applyFill="1" applyBorder="1" applyAlignment="1">
      <alignment horizontal="center" vertical="center" wrapText="1"/>
    </xf>
    <xf numFmtId="2" fontId="37" fillId="0" borderId="57" xfId="0" applyNumberFormat="1" applyFont="1" applyBorder="1" applyAlignment="1">
      <alignment horizontal="center"/>
    </xf>
    <xf numFmtId="0" fontId="38" fillId="0" borderId="35" xfId="0" applyFont="1" applyBorder="1" applyAlignment="1">
      <alignment horizontal="center"/>
    </xf>
    <xf numFmtId="164" fontId="36" fillId="0" borderId="32" xfId="43" applyNumberFormat="1" applyFont="1" applyFill="1" applyBorder="1" applyAlignment="1">
      <alignment horizontal="center" vertical="center" wrapText="1"/>
    </xf>
    <xf numFmtId="164" fontId="36" fillId="0" borderId="33" xfId="43" applyNumberFormat="1" applyFont="1" applyFill="1" applyBorder="1" applyAlignment="1">
      <alignment horizontal="center" vertical="center" wrapText="1"/>
    </xf>
    <xf numFmtId="2" fontId="37" fillId="0" borderId="28" xfId="0" applyNumberFormat="1" applyFont="1" applyBorder="1" applyAlignment="1">
      <alignment horizontal="center"/>
    </xf>
    <xf numFmtId="0" fontId="27" fillId="0" borderId="46" xfId="0" applyFont="1" applyBorder="1"/>
    <xf numFmtId="0" fontId="38" fillId="0" borderId="45" xfId="0" applyFont="1" applyBorder="1" applyAlignment="1">
      <alignment horizontal="center"/>
    </xf>
    <xf numFmtId="164" fontId="36" fillId="0" borderId="35" xfId="43" applyNumberFormat="1" applyFont="1" applyFill="1" applyBorder="1" applyAlignment="1">
      <alignment horizontal="center" vertical="center" wrapText="1"/>
    </xf>
    <xf numFmtId="164" fontId="36" fillId="0" borderId="36" xfId="43" applyNumberFormat="1" applyFont="1" applyFill="1" applyBorder="1" applyAlignment="1">
      <alignment horizontal="center" vertical="center" wrapText="1"/>
    </xf>
    <xf numFmtId="0" fontId="27" fillId="0" borderId="38" xfId="0" applyFont="1" applyBorder="1"/>
    <xf numFmtId="0" fontId="38" fillId="0" borderId="41" xfId="0" applyFont="1" applyBorder="1" applyAlignment="1">
      <alignment horizontal="center"/>
    </xf>
    <xf numFmtId="0" fontId="38" fillId="0" borderId="41" xfId="0" applyFont="1" applyBorder="1"/>
    <xf numFmtId="0" fontId="38" fillId="0" borderId="45" xfId="0" applyFont="1" applyBorder="1"/>
    <xf numFmtId="0" fontId="38" fillId="0" borderId="35" xfId="0" applyFont="1" applyBorder="1"/>
    <xf numFmtId="164" fontId="36" fillId="0" borderId="52" xfId="43" applyNumberFormat="1" applyFont="1" applyFill="1" applyBorder="1" applyAlignment="1">
      <alignment horizontal="center" vertical="center" wrapText="1"/>
    </xf>
    <xf numFmtId="164" fontId="36" fillId="0" borderId="53" xfId="43" applyNumberFormat="1" applyFont="1" applyFill="1" applyBorder="1" applyAlignment="1">
      <alignment horizontal="center" vertical="center" wrapText="1"/>
    </xf>
    <xf numFmtId="2" fontId="37" fillId="0" borderId="57" xfId="0" applyNumberFormat="1" applyFont="1" applyBorder="1" applyAlignment="1">
      <alignment horizontal="center" vertical="center"/>
    </xf>
    <xf numFmtId="164" fontId="36" fillId="0" borderId="18" xfId="43" applyNumberFormat="1" applyFont="1" applyFill="1" applyBorder="1" applyAlignment="1">
      <alignment horizontal="center" vertical="center" wrapText="1"/>
    </xf>
    <xf numFmtId="2" fontId="37" fillId="0" borderId="33" xfId="0" applyNumberFormat="1" applyFont="1" applyBorder="1" applyAlignment="1">
      <alignment horizontal="center"/>
    </xf>
    <xf numFmtId="0" fontId="37" fillId="0" borderId="41" xfId="0" applyFont="1" applyBorder="1"/>
    <xf numFmtId="0" fontId="27" fillId="0" borderId="38" xfId="0" applyFont="1" applyBorder="1" applyAlignment="1">
      <alignment horizontal="center"/>
    </xf>
    <xf numFmtId="164" fontId="36" fillId="0" borderId="28" xfId="43" applyNumberFormat="1" applyFont="1" applyFill="1" applyBorder="1" applyAlignment="1">
      <alignment horizontal="center" vertical="center" wrapText="1"/>
    </xf>
    <xf numFmtId="0" fontId="37" fillId="0" borderId="36" xfId="0" applyFont="1" applyBorder="1" applyAlignment="1">
      <alignment horizontal="center"/>
    </xf>
    <xf numFmtId="0" fontId="27" fillId="0" borderId="31" xfId="0" applyFont="1" applyBorder="1" applyAlignment="1">
      <alignment horizontal="left"/>
    </xf>
    <xf numFmtId="0" fontId="27" fillId="0" borderId="50" xfId="0" applyFont="1" applyBorder="1" applyAlignment="1">
      <alignment horizontal="center"/>
    </xf>
    <xf numFmtId="0" fontId="37" fillId="0" borderId="31" xfId="0" applyFont="1" applyBorder="1"/>
    <xf numFmtId="0" fontId="27" fillId="0" borderId="41" xfId="0" applyFont="1" applyBorder="1" applyAlignment="1">
      <alignment horizontal="left"/>
    </xf>
    <xf numFmtId="0" fontId="30" fillId="0" borderId="2" xfId="0" applyFont="1" applyBorder="1"/>
    <xf numFmtId="2" fontId="37" fillId="0" borderId="36" xfId="0" applyNumberFormat="1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45" xfId="0" applyFont="1" applyBorder="1" applyAlignment="1">
      <alignment horizontal="left"/>
    </xf>
    <xf numFmtId="0" fontId="27" fillId="0" borderId="52" xfId="0" applyFont="1" applyBorder="1" applyAlignment="1">
      <alignment horizontal="left"/>
    </xf>
    <xf numFmtId="164" fontId="36" fillId="0" borderId="55" xfId="43" applyNumberFormat="1" applyFont="1" applyFill="1" applyBorder="1" applyAlignment="1">
      <alignment horizontal="center" vertical="center" wrapText="1"/>
    </xf>
    <xf numFmtId="0" fontId="37" fillId="0" borderId="53" xfId="0" applyFont="1" applyBorder="1" applyAlignment="1">
      <alignment horizontal="center"/>
    </xf>
    <xf numFmtId="2" fontId="37" fillId="0" borderId="18" xfId="0" applyNumberFormat="1" applyFont="1" applyBorder="1" applyAlignment="1">
      <alignment horizontal="center"/>
    </xf>
    <xf numFmtId="0" fontId="37" fillId="0" borderId="55" xfId="0" applyFont="1" applyBorder="1" applyAlignment="1">
      <alignment horizontal="center"/>
    </xf>
    <xf numFmtId="2" fontId="30" fillId="0" borderId="0" xfId="0" applyNumberFormat="1" applyFont="1" applyBorder="1" applyAlignment="1">
      <alignment horizontal="center"/>
    </xf>
    <xf numFmtId="0" fontId="30" fillId="0" borderId="0" xfId="0" applyFont="1" applyBorder="1"/>
    <xf numFmtId="0" fontId="40" fillId="0" borderId="0" xfId="0" applyFont="1" applyBorder="1"/>
    <xf numFmtId="164" fontId="37" fillId="0" borderId="0" xfId="0" applyNumberFormat="1" applyFont="1" applyBorder="1" applyAlignment="1">
      <alignment horizontal="center"/>
    </xf>
    <xf numFmtId="0" fontId="37" fillId="0" borderId="28" xfId="0" applyFont="1" applyBorder="1" applyAlignment="1">
      <alignment horizontal="center"/>
    </xf>
    <xf numFmtId="164" fontId="37" fillId="0" borderId="33" xfId="0" applyNumberFormat="1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39" fillId="0" borderId="32" xfId="0" applyFont="1" applyFill="1" applyBorder="1"/>
    <xf numFmtId="0" fontId="27" fillId="0" borderId="33" xfId="0" applyFont="1" applyFill="1" applyBorder="1" applyAlignment="1">
      <alignment horizontal="center"/>
    </xf>
    <xf numFmtId="2" fontId="37" fillId="0" borderId="18" xfId="0" applyNumberFormat="1" applyFont="1" applyFill="1" applyBorder="1" applyAlignment="1">
      <alignment horizontal="center"/>
    </xf>
    <xf numFmtId="0" fontId="39" fillId="0" borderId="52" xfId="0" applyFont="1" applyFill="1" applyBorder="1"/>
    <xf numFmtId="0" fontId="27" fillId="0" borderId="53" xfId="0" applyFont="1" applyFill="1" applyBorder="1" applyAlignment="1">
      <alignment horizontal="center"/>
    </xf>
    <xf numFmtId="0" fontId="37" fillId="0" borderId="55" xfId="0" applyFont="1" applyFill="1" applyBorder="1" applyAlignment="1">
      <alignment horizontal="center"/>
    </xf>
    <xf numFmtId="0" fontId="30" fillId="0" borderId="33" xfId="0" applyFont="1" applyFill="1" applyBorder="1"/>
    <xf numFmtId="0" fontId="27" fillId="0" borderId="35" xfId="0" applyFont="1" applyFill="1" applyBorder="1" applyAlignment="1">
      <alignment horizontal="center"/>
    </xf>
    <xf numFmtId="2" fontId="37" fillId="0" borderId="33" xfId="0" applyNumberFormat="1" applyFont="1" applyFill="1" applyBorder="1" applyAlignment="1">
      <alignment horizontal="center"/>
    </xf>
    <xf numFmtId="0" fontId="30" fillId="0" borderId="36" xfId="0" applyFont="1" applyFill="1" applyBorder="1"/>
    <xf numFmtId="0" fontId="37" fillId="0" borderId="36" xfId="0" applyFont="1" applyFill="1" applyBorder="1" applyAlignment="1">
      <alignment horizontal="center"/>
    </xf>
    <xf numFmtId="0" fontId="30" fillId="0" borderId="53" xfId="0" applyFont="1" applyFill="1" applyBorder="1"/>
    <xf numFmtId="2" fontId="37" fillId="0" borderId="53" xfId="0" applyNumberFormat="1" applyFont="1" applyFill="1" applyBorder="1" applyAlignment="1">
      <alignment horizontal="center"/>
    </xf>
    <xf numFmtId="0" fontId="30" fillId="0" borderId="35" xfId="0" applyFont="1" applyFill="1" applyBorder="1"/>
    <xf numFmtId="0" fontId="27" fillId="0" borderId="33" xfId="0" applyFont="1" applyFill="1" applyBorder="1"/>
    <xf numFmtId="2" fontId="30" fillId="0" borderId="0" xfId="0" applyNumberFormat="1" applyFont="1" applyFill="1" applyBorder="1" applyAlignment="1">
      <alignment horizontal="center"/>
    </xf>
    <xf numFmtId="2" fontId="30" fillId="0" borderId="37" xfId="0" applyNumberFormat="1" applyFont="1" applyFill="1" applyBorder="1" applyAlignment="1">
      <alignment horizontal="center"/>
    </xf>
    <xf numFmtId="2" fontId="30" fillId="0" borderId="28" xfId="0" applyNumberFormat="1" applyFont="1" applyFill="1" applyBorder="1" applyAlignment="1">
      <alignment horizontal="center"/>
    </xf>
    <xf numFmtId="0" fontId="30" fillId="0" borderId="52" xfId="0" applyFont="1" applyFill="1" applyBorder="1"/>
    <xf numFmtId="0" fontId="27" fillId="0" borderId="53" xfId="0" applyFont="1" applyFill="1" applyBorder="1"/>
    <xf numFmtId="0" fontId="30" fillId="0" borderId="14" xfId="0" applyFont="1" applyFill="1" applyBorder="1"/>
    <xf numFmtId="0" fontId="30" fillId="0" borderId="54" xfId="0" applyFont="1" applyFill="1" applyBorder="1"/>
    <xf numFmtId="0" fontId="27" fillId="0" borderId="55" xfId="0" applyFont="1" applyFill="1" applyBorder="1" applyAlignment="1">
      <alignment horizontal="center"/>
    </xf>
    <xf numFmtId="0" fontId="30" fillId="0" borderId="0" xfId="0" applyFont="1" applyFill="1" applyBorder="1"/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40" fillId="0" borderId="0" xfId="0" applyFont="1" applyFill="1" applyBorder="1"/>
    <xf numFmtId="0" fontId="27" fillId="0" borderId="32" xfId="0" applyFont="1" applyFill="1" applyBorder="1"/>
    <xf numFmtId="0" fontId="27" fillId="0" borderId="17" xfId="0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28" xfId="0" applyFont="1" applyFill="1" applyBorder="1" applyAlignment="1">
      <alignment horizontal="center"/>
    </xf>
    <xf numFmtId="0" fontId="27" fillId="0" borderId="35" xfId="0" applyFont="1" applyFill="1" applyBorder="1"/>
    <xf numFmtId="0" fontId="27" fillId="0" borderId="36" xfId="0" applyFont="1" applyFill="1" applyBorder="1"/>
    <xf numFmtId="0" fontId="27" fillId="0" borderId="37" xfId="0" applyFont="1" applyFill="1" applyBorder="1"/>
    <xf numFmtId="0" fontId="27" fillId="0" borderId="33" xfId="0" applyFont="1" applyFill="1" applyBorder="1" applyAlignment="1">
      <alignment horizontal="left"/>
    </xf>
    <xf numFmtId="164" fontId="30" fillId="0" borderId="33" xfId="0" applyNumberFormat="1" applyFont="1" applyFill="1" applyBorder="1" applyAlignment="1">
      <alignment horizontal="center"/>
    </xf>
    <xf numFmtId="2" fontId="27" fillId="0" borderId="18" xfId="0" applyNumberFormat="1" applyFont="1" applyFill="1" applyBorder="1" applyAlignment="1">
      <alignment horizontal="center"/>
    </xf>
    <xf numFmtId="0" fontId="27" fillId="0" borderId="36" xfId="0" applyFont="1" applyFill="1" applyBorder="1" applyAlignment="1">
      <alignment horizontal="left"/>
    </xf>
    <xf numFmtId="164" fontId="37" fillId="0" borderId="36" xfId="0" applyNumberFormat="1" applyFont="1" applyFill="1" applyBorder="1" applyAlignment="1">
      <alignment horizontal="center"/>
    </xf>
    <xf numFmtId="2" fontId="37" fillId="0" borderId="28" xfId="0" applyNumberFormat="1" applyFont="1" applyFill="1" applyBorder="1" applyAlignment="1">
      <alignment horizontal="center"/>
    </xf>
    <xf numFmtId="0" fontId="37" fillId="0" borderId="53" xfId="0" applyFont="1" applyFill="1" applyBorder="1" applyAlignment="1">
      <alignment horizontal="left"/>
    </xf>
    <xf numFmtId="164" fontId="37" fillId="0" borderId="53" xfId="0" applyNumberFormat="1" applyFont="1" applyFill="1" applyBorder="1" applyAlignment="1">
      <alignment horizontal="center"/>
    </xf>
    <xf numFmtId="164" fontId="37" fillId="0" borderId="0" xfId="0" applyNumberFormat="1" applyFont="1" applyFill="1" applyBorder="1" applyAlignment="1">
      <alignment horizontal="center"/>
    </xf>
    <xf numFmtId="0" fontId="37" fillId="0" borderId="28" xfId="0" applyFont="1" applyFill="1" applyBorder="1" applyAlignment="1">
      <alignment horizontal="center"/>
    </xf>
    <xf numFmtId="0" fontId="27" fillId="0" borderId="53" xfId="0" applyFont="1" applyFill="1" applyBorder="1" applyAlignment="1">
      <alignment horizontal="left"/>
    </xf>
    <xf numFmtId="164" fontId="37" fillId="0" borderId="33" xfId="0" applyNumberFormat="1" applyFont="1" applyFill="1" applyBorder="1" applyAlignment="1">
      <alignment horizontal="center"/>
    </xf>
    <xf numFmtId="0" fontId="37" fillId="0" borderId="18" xfId="0" applyFont="1" applyFill="1" applyBorder="1" applyAlignment="1">
      <alignment horizontal="center"/>
    </xf>
    <xf numFmtId="2" fontId="30" fillId="0" borderId="33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6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2" fontId="0" fillId="0" borderId="0" xfId="0" applyNumberFormat="1" applyFill="1"/>
    <xf numFmtId="0" fontId="27" fillId="0" borderId="3" xfId="0" applyFont="1" applyBorder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2" fontId="27" fillId="0" borderId="59" xfId="0" applyNumberFormat="1" applyFont="1" applyBorder="1"/>
    <xf numFmtId="0" fontId="38" fillId="0" borderId="31" xfId="0" applyFont="1" applyBorder="1"/>
    <xf numFmtId="0" fontId="27" fillId="0" borderId="60" xfId="0" applyFont="1" applyBorder="1"/>
    <xf numFmtId="0" fontId="27" fillId="0" borderId="61" xfId="0" applyFont="1" applyBorder="1"/>
    <xf numFmtId="0" fontId="27" fillId="0" borderId="14" xfId="0" applyFont="1" applyBorder="1"/>
    <xf numFmtId="0" fontId="27" fillId="0" borderId="55" xfId="0" applyFont="1" applyBorder="1"/>
    <xf numFmtId="0" fontId="41" fillId="0" borderId="31" xfId="0" applyFont="1" applyBorder="1"/>
    <xf numFmtId="164" fontId="26" fillId="0" borderId="59" xfId="0" applyNumberFormat="1" applyFont="1" applyBorder="1"/>
    <xf numFmtId="0" fontId="26" fillId="0" borderId="62" xfId="0" applyFont="1" applyBorder="1"/>
    <xf numFmtId="0" fontId="26" fillId="0" borderId="63" xfId="0" applyFont="1" applyBorder="1"/>
    <xf numFmtId="0" fontId="26" fillId="0" borderId="64" xfId="0" applyFont="1" applyBorder="1"/>
    <xf numFmtId="0" fontId="42" fillId="0" borderId="0" xfId="0" applyFont="1"/>
    <xf numFmtId="0" fontId="27" fillId="0" borderId="0" xfId="0" applyFont="1"/>
    <xf numFmtId="0" fontId="43" fillId="0" borderId="16" xfId="0" applyFont="1" applyBorder="1"/>
    <xf numFmtId="2" fontId="43" fillId="0" borderId="20" xfId="0" applyNumberFormat="1" applyFont="1" applyBorder="1"/>
    <xf numFmtId="164" fontId="43" fillId="0" borderId="24" xfId="0" applyNumberFormat="1" applyFont="1" applyBorder="1"/>
    <xf numFmtId="0" fontId="43" fillId="0" borderId="24" xfId="0" applyFont="1" applyBorder="1"/>
    <xf numFmtId="0" fontId="43" fillId="0" borderId="2" xfId="0" applyFont="1" applyBorder="1"/>
    <xf numFmtId="0" fontId="43" fillId="0" borderId="31" xfId="0" applyFont="1" applyBorder="1"/>
    <xf numFmtId="0" fontId="43" fillId="0" borderId="32" xfId="0" applyFont="1" applyBorder="1"/>
    <xf numFmtId="0" fontId="43" fillId="0" borderId="35" xfId="0" applyFont="1" applyBorder="1" applyAlignment="1">
      <alignment horizontal="center"/>
    </xf>
    <xf numFmtId="0" fontId="43" fillId="0" borderId="35" xfId="0" applyFont="1" applyBorder="1"/>
    <xf numFmtId="0" fontId="44" fillId="0" borderId="56" xfId="43" applyFont="1" applyFill="1" applyBorder="1" applyAlignment="1">
      <alignment horizontal="left" vertical="center" wrapText="1"/>
    </xf>
    <xf numFmtId="164" fontId="45" fillId="0" borderId="17" xfId="43" applyNumberFormat="1" applyFont="1" applyFill="1" applyBorder="1" applyAlignment="1">
      <alignment horizontal="center" vertical="center" wrapText="1"/>
    </xf>
    <xf numFmtId="164" fontId="45" fillId="0" borderId="57" xfId="43" applyNumberFormat="1" applyFont="1" applyFill="1" applyBorder="1" applyAlignment="1">
      <alignment horizontal="center" vertical="center" wrapText="1"/>
    </xf>
    <xf numFmtId="2" fontId="45" fillId="0" borderId="58" xfId="43" applyNumberFormat="1" applyFont="1" applyFill="1" applyBorder="1" applyAlignment="1">
      <alignment horizontal="center" vertical="center" wrapText="1"/>
    </xf>
    <xf numFmtId="0" fontId="46" fillId="2" borderId="35" xfId="43" applyFont="1" applyFill="1" applyBorder="1" applyAlignment="1">
      <alignment horizontal="center" vertical="top" wrapText="1"/>
    </xf>
    <xf numFmtId="0" fontId="46" fillId="2" borderId="35" xfId="43" applyFont="1" applyFill="1" applyBorder="1" applyAlignment="1">
      <alignment horizontal="left" vertical="center" wrapText="1"/>
    </xf>
    <xf numFmtId="164" fontId="45" fillId="0" borderId="33" xfId="43" applyNumberFormat="1" applyFont="1" applyFill="1" applyBorder="1" applyAlignment="1">
      <alignment horizontal="center" vertical="center" wrapText="1"/>
    </xf>
    <xf numFmtId="2" fontId="45" fillId="2" borderId="28" xfId="43" applyNumberFormat="1" applyFont="1" applyFill="1" applyBorder="1" applyAlignment="1">
      <alignment horizontal="center" vertical="center" wrapText="1"/>
    </xf>
    <xf numFmtId="164" fontId="45" fillId="0" borderId="65" xfId="43" applyNumberFormat="1" applyFont="1" applyFill="1" applyBorder="1" applyAlignment="1">
      <alignment horizontal="center" vertical="center" wrapText="1"/>
    </xf>
    <xf numFmtId="2" fontId="45" fillId="0" borderId="28" xfId="43" applyNumberFormat="1" applyFont="1" applyFill="1" applyBorder="1" applyAlignment="1">
      <alignment horizontal="center" vertical="center" wrapText="1"/>
    </xf>
    <xf numFmtId="0" fontId="47" fillId="0" borderId="32" xfId="0" applyFont="1" applyBorder="1"/>
    <xf numFmtId="0" fontId="47" fillId="0" borderId="35" xfId="0" applyFont="1" applyBorder="1"/>
    <xf numFmtId="0" fontId="47" fillId="0" borderId="52" xfId="0" applyFont="1" applyBorder="1"/>
    <xf numFmtId="164" fontId="45" fillId="0" borderId="0" xfId="43" applyNumberFormat="1" applyFont="1" applyFill="1" applyBorder="1" applyAlignment="1">
      <alignment horizontal="center" vertical="center" wrapText="1"/>
    </xf>
    <xf numFmtId="2" fontId="34" fillId="0" borderId="58" xfId="0" applyNumberFormat="1" applyFont="1" applyBorder="1" applyAlignment="1">
      <alignment horizontal="center"/>
    </xf>
    <xf numFmtId="0" fontId="38" fillId="0" borderId="36" xfId="0" applyFont="1" applyBorder="1" applyAlignment="1">
      <alignment horizontal="center"/>
    </xf>
    <xf numFmtId="2" fontId="34" fillId="0" borderId="28" xfId="0" applyNumberFormat="1" applyFont="1" applyBorder="1" applyAlignment="1">
      <alignment horizontal="center"/>
    </xf>
    <xf numFmtId="0" fontId="43" fillId="0" borderId="45" xfId="0" applyFont="1" applyBorder="1"/>
    <xf numFmtId="0" fontId="38" fillId="0" borderId="46" xfId="0" applyFont="1" applyBorder="1" applyAlignment="1">
      <alignment horizontal="center"/>
    </xf>
    <xf numFmtId="164" fontId="45" fillId="0" borderId="36" xfId="43" applyNumberFormat="1" applyFont="1" applyFill="1" applyBorder="1" applyAlignment="1">
      <alignment horizontal="center" vertical="center" wrapText="1"/>
    </xf>
    <xf numFmtId="0" fontId="43" fillId="0" borderId="41" xfId="0" applyFont="1" applyBorder="1"/>
    <xf numFmtId="0" fontId="38" fillId="0" borderId="38" xfId="0" applyFont="1" applyBorder="1" applyAlignment="1">
      <alignment horizontal="center"/>
    </xf>
    <xf numFmtId="0" fontId="48" fillId="0" borderId="41" xfId="0" applyFont="1" applyBorder="1"/>
    <xf numFmtId="0" fontId="48" fillId="0" borderId="45" xfId="0" applyFont="1" applyBorder="1"/>
    <xf numFmtId="0" fontId="38" fillId="0" borderId="50" xfId="0" applyFont="1" applyBorder="1" applyAlignment="1">
      <alignment horizontal="center"/>
    </xf>
    <xf numFmtId="0" fontId="48" fillId="0" borderId="35" xfId="0" applyFont="1" applyBorder="1"/>
    <xf numFmtId="164" fontId="45" fillId="0" borderId="14" xfId="43" applyNumberFormat="1" applyFont="1" applyFill="1" applyBorder="1" applyAlignment="1">
      <alignment horizontal="center" vertical="center" wrapText="1"/>
    </xf>
    <xf numFmtId="164" fontId="45" fillId="0" borderId="53" xfId="43" applyNumberFormat="1" applyFont="1" applyFill="1" applyBorder="1" applyAlignment="1">
      <alignment horizontal="center" vertical="center" wrapText="1"/>
    </xf>
    <xf numFmtId="2" fontId="34" fillId="0" borderId="58" xfId="0" applyNumberFormat="1" applyFont="1" applyBorder="1" applyAlignment="1">
      <alignment horizontal="center" vertical="center"/>
    </xf>
    <xf numFmtId="2" fontId="34" fillId="0" borderId="18" xfId="0" applyNumberFormat="1" applyFont="1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43" fillId="0" borderId="31" xfId="0" applyFont="1" applyBorder="1" applyAlignment="1">
      <alignment horizontal="left"/>
    </xf>
    <xf numFmtId="0" fontId="43" fillId="0" borderId="41" xfId="0" applyFont="1" applyBorder="1" applyAlignment="1">
      <alignment horizontal="left"/>
    </xf>
    <xf numFmtId="0" fontId="27" fillId="0" borderId="46" xfId="0" applyFont="1" applyBorder="1" applyAlignment="1">
      <alignment horizontal="center"/>
    </xf>
    <xf numFmtId="0" fontId="43" fillId="0" borderId="35" xfId="0" applyFont="1" applyBorder="1" applyAlignment="1">
      <alignment horizontal="left"/>
    </xf>
    <xf numFmtId="0" fontId="34" fillId="0" borderId="55" xfId="0" applyFont="1" applyBorder="1" applyAlignment="1">
      <alignment horizontal="center"/>
    </xf>
    <xf numFmtId="2" fontId="34" fillId="0" borderId="55" xfId="0" applyNumberFormat="1" applyFont="1" applyBorder="1" applyAlignment="1">
      <alignment horizontal="center"/>
    </xf>
    <xf numFmtId="2" fontId="40" fillId="0" borderId="17" xfId="0" applyNumberFormat="1" applyFont="1" applyBorder="1" applyAlignment="1">
      <alignment horizontal="center"/>
    </xf>
    <xf numFmtId="2" fontId="40" fillId="0" borderId="33" xfId="0" applyNumberFormat="1" applyFont="1" applyBorder="1" applyAlignment="1">
      <alignment horizontal="center"/>
    </xf>
    <xf numFmtId="2" fontId="40" fillId="0" borderId="28" xfId="0" applyNumberFormat="1" applyFont="1" applyBorder="1" applyAlignment="1">
      <alignment horizontal="center"/>
    </xf>
    <xf numFmtId="0" fontId="34" fillId="0" borderId="14" xfId="0" applyFont="1" applyBorder="1"/>
    <xf numFmtId="0" fontId="34" fillId="0" borderId="53" xfId="0" applyFont="1" applyBorder="1"/>
    <xf numFmtId="0" fontId="47" fillId="0" borderId="0" xfId="0" applyFont="1" applyBorder="1"/>
    <xf numFmtId="0" fontId="34" fillId="0" borderId="0" xfId="0" applyFont="1" applyBorder="1"/>
    <xf numFmtId="0" fontId="34" fillId="0" borderId="0" xfId="0" applyFont="1" applyBorder="1" applyAlignment="1">
      <alignment horizontal="center"/>
    </xf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7" fillId="0" borderId="33" xfId="0" applyFont="1" applyBorder="1" applyAlignment="1">
      <alignment horizontal="center"/>
    </xf>
    <xf numFmtId="0" fontId="37" fillId="0" borderId="36" xfId="0" applyFont="1" applyBorder="1"/>
    <xf numFmtId="0" fontId="43" fillId="0" borderId="52" xfId="0" applyFont="1" applyBorder="1"/>
    <xf numFmtId="0" fontId="37" fillId="0" borderId="14" xfId="0" applyFont="1" applyBorder="1" applyAlignment="1">
      <alignment horizontal="center"/>
    </xf>
    <xf numFmtId="0" fontId="43" fillId="0" borderId="32" xfId="0" applyFont="1" applyBorder="1" applyAlignment="1">
      <alignment horizontal="left"/>
    </xf>
    <xf numFmtId="164" fontId="37" fillId="0" borderId="17" xfId="0" applyNumberFormat="1" applyFont="1" applyBorder="1" applyAlignment="1">
      <alignment horizontal="center"/>
    </xf>
    <xf numFmtId="164" fontId="34" fillId="0" borderId="0" xfId="0" applyNumberFormat="1" applyFont="1" applyBorder="1" applyAlignment="1">
      <alignment horizontal="center"/>
    </xf>
    <xf numFmtId="164" fontId="34" fillId="0" borderId="36" xfId="0" applyNumberFormat="1" applyFont="1" applyBorder="1" applyAlignment="1">
      <alignment horizontal="center"/>
    </xf>
    <xf numFmtId="0" fontId="43" fillId="0" borderId="52" xfId="0" applyFont="1" applyBorder="1" applyAlignment="1">
      <alignment horizontal="left"/>
    </xf>
    <xf numFmtId="164" fontId="34" fillId="0" borderId="14" xfId="0" applyNumberFormat="1" applyFont="1" applyBorder="1" applyAlignment="1">
      <alignment horizontal="center"/>
    </xf>
    <xf numFmtId="164" fontId="34" fillId="0" borderId="53" xfId="0" applyNumberFormat="1" applyFont="1" applyBorder="1" applyAlignment="1">
      <alignment horizontal="center"/>
    </xf>
    <xf numFmtId="164" fontId="34" fillId="0" borderId="17" xfId="0" applyNumberFormat="1" applyFont="1" applyBorder="1" applyAlignment="1">
      <alignment horizontal="center"/>
    </xf>
    <xf numFmtId="164" fontId="34" fillId="0" borderId="33" xfId="0" applyNumberFormat="1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164" fontId="40" fillId="0" borderId="17" xfId="0" applyNumberFormat="1" applyFont="1" applyBorder="1" applyAlignment="1">
      <alignment horizontal="center"/>
    </xf>
    <xf numFmtId="0" fontId="40" fillId="0" borderId="14" xfId="0" applyFont="1" applyBorder="1"/>
    <xf numFmtId="0" fontId="40" fillId="0" borderId="53" xfId="0" applyFont="1" applyBorder="1"/>
    <xf numFmtId="2" fontId="40" fillId="0" borderId="0" xfId="0" applyNumberFormat="1" applyFont="1" applyBorder="1"/>
    <xf numFmtId="2" fontId="34" fillId="0" borderId="0" xfId="0" applyNumberFormat="1" applyFont="1" applyBorder="1" applyAlignment="1">
      <alignment horizontal="center"/>
    </xf>
    <xf numFmtId="0" fontId="49" fillId="0" borderId="0" xfId="0" applyFont="1"/>
    <xf numFmtId="2" fontId="49" fillId="0" borderId="0" xfId="0" applyNumberFormat="1" applyFont="1"/>
    <xf numFmtId="0" fontId="43" fillId="0" borderId="0" xfId="0" applyFont="1" applyAlignment="1">
      <alignment horizontal="center"/>
    </xf>
    <xf numFmtId="2" fontId="34" fillId="0" borderId="33" xfId="0" applyNumberFormat="1" applyFont="1" applyBorder="1" applyAlignment="1">
      <alignment horizontal="center" vertical="center"/>
    </xf>
    <xf numFmtId="2" fontId="34" fillId="0" borderId="36" xfId="0" applyNumberFormat="1" applyFont="1" applyBorder="1" applyAlignment="1">
      <alignment horizontal="center" vertical="center"/>
    </xf>
    <xf numFmtId="2" fontId="34" fillId="0" borderId="53" xfId="0" applyNumberFormat="1" applyFont="1" applyBorder="1" applyAlignment="1">
      <alignment horizontal="center" vertical="center"/>
    </xf>
    <xf numFmtId="0" fontId="27" fillId="0" borderId="52" xfId="0" applyFont="1" applyBorder="1"/>
    <xf numFmtId="0" fontId="43" fillId="0" borderId="55" xfId="0" applyFont="1" applyBorder="1" applyAlignment="1">
      <alignment horizontal="center"/>
    </xf>
    <xf numFmtId="2" fontId="43" fillId="0" borderId="0" xfId="0" applyNumberFormat="1" applyFont="1" applyBorder="1" applyAlignment="1">
      <alignment horizontal="center"/>
    </xf>
    <xf numFmtId="2" fontId="42" fillId="0" borderId="0" xfId="0" applyNumberFormat="1" applyFont="1"/>
    <xf numFmtId="2" fontId="36" fillId="0" borderId="58" xfId="43" applyNumberFormat="1" applyFont="1" applyFill="1" applyBorder="1" applyAlignment="1">
      <alignment horizontal="center" vertical="center" wrapText="1"/>
    </xf>
    <xf numFmtId="2" fontId="36" fillId="2" borderId="28" xfId="43" applyNumberFormat="1" applyFont="1" applyFill="1" applyBorder="1" applyAlignment="1">
      <alignment horizontal="center" vertical="center" wrapText="1"/>
    </xf>
    <xf numFmtId="164" fontId="36" fillId="0" borderId="14" xfId="43" applyNumberFormat="1" applyFont="1" applyFill="1" applyBorder="1" applyAlignment="1">
      <alignment horizontal="center" vertical="center" wrapText="1"/>
    </xf>
    <xf numFmtId="0" fontId="37" fillId="0" borderId="14" xfId="0" applyFont="1" applyBorder="1"/>
    <xf numFmtId="0" fontId="37" fillId="0" borderId="53" xfId="0" applyFont="1" applyBorder="1"/>
    <xf numFmtId="0" fontId="43" fillId="0" borderId="59" xfId="0" applyFont="1" applyBorder="1"/>
    <xf numFmtId="0" fontId="43" fillId="0" borderId="62" xfId="0" applyFont="1" applyBorder="1"/>
    <xf numFmtId="0" fontId="27" fillId="0" borderId="63" xfId="0" applyFont="1" applyBorder="1"/>
    <xf numFmtId="0" fontId="27" fillId="0" borderId="64" xfId="0" applyFont="1" applyBorder="1"/>
    <xf numFmtId="0" fontId="43" fillId="0" borderId="4" xfId="0" applyFont="1" applyBorder="1"/>
    <xf numFmtId="0" fontId="27" fillId="0" borderId="66" xfId="0" applyFont="1" applyBorder="1"/>
    <xf numFmtId="0" fontId="38" fillId="0" borderId="29" xfId="0" applyFont="1" applyBorder="1"/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37" fillId="0" borderId="0" xfId="0" applyFont="1" applyAlignment="1"/>
    <xf numFmtId="0" fontId="34" fillId="0" borderId="0" xfId="0" applyFont="1" applyAlignment="1"/>
    <xf numFmtId="0" fontId="23" fillId="0" borderId="0" xfId="0" applyFont="1"/>
    <xf numFmtId="2" fontId="30" fillId="0" borderId="69" xfId="0" applyNumberFormat="1" applyFont="1" applyBorder="1" applyAlignment="1"/>
    <xf numFmtId="0" fontId="37" fillId="0" borderId="70" xfId="0" applyFont="1" applyBorder="1"/>
    <xf numFmtId="164" fontId="37" fillId="0" borderId="72" xfId="0" applyNumberFormat="1" applyFont="1" applyBorder="1"/>
    <xf numFmtId="0" fontId="37" fillId="0" borderId="73" xfId="0" applyFont="1" applyBorder="1"/>
    <xf numFmtId="0" fontId="37" fillId="0" borderId="0" xfId="0" applyFont="1"/>
    <xf numFmtId="0" fontId="30" fillId="0" borderId="76" xfId="0" applyFont="1" applyBorder="1"/>
    <xf numFmtId="0" fontId="37" fillId="0" borderId="77" xfId="0" applyFont="1" applyBorder="1"/>
    <xf numFmtId="0" fontId="37" fillId="0" borderId="78" xfId="0" applyFont="1" applyBorder="1"/>
    <xf numFmtId="0" fontId="37" fillId="0" borderId="68" xfId="0" applyFont="1" applyBorder="1" applyAlignment="1">
      <alignment horizontal="center"/>
    </xf>
    <xf numFmtId="0" fontId="37" fillId="0" borderId="82" xfId="0" applyFont="1" applyBorder="1" applyAlignment="1">
      <alignment horizontal="center"/>
    </xf>
    <xf numFmtId="0" fontId="37" fillId="0" borderId="83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84" xfId="0" applyFont="1" applyBorder="1" applyAlignment="1">
      <alignment horizontal="center"/>
    </xf>
    <xf numFmtId="0" fontId="37" fillId="0" borderId="75" xfId="0" applyFont="1" applyBorder="1" applyAlignment="1">
      <alignment horizontal="center"/>
    </xf>
    <xf numFmtId="0" fontId="37" fillId="0" borderId="82" xfId="0" applyFont="1" applyBorder="1"/>
    <xf numFmtId="0" fontId="37" fillId="0" borderId="83" xfId="0" applyFont="1" applyBorder="1"/>
    <xf numFmtId="0" fontId="37" fillId="0" borderId="84" xfId="0" applyFont="1" applyBorder="1"/>
    <xf numFmtId="0" fontId="50" fillId="0" borderId="79" xfId="0" applyFont="1" applyBorder="1" applyAlignment="1">
      <alignment horizontal="left" vertical="center" wrapText="1"/>
    </xf>
    <xf numFmtId="0" fontId="51" fillId="25" borderId="85" xfId="0" applyFont="1" applyFill="1" applyBorder="1" applyAlignment="1">
      <alignment horizontal="center" vertical="top" wrapText="1"/>
    </xf>
    <xf numFmtId="2" fontId="50" fillId="0" borderId="86" xfId="0" applyNumberFormat="1" applyFont="1" applyBorder="1" applyAlignment="1">
      <alignment horizontal="center" vertical="center" wrapText="1"/>
    </xf>
    <xf numFmtId="2" fontId="50" fillId="0" borderId="81" xfId="0" applyNumberFormat="1" applyFont="1" applyBorder="1" applyAlignment="1">
      <alignment horizontal="center" vertical="center" wrapText="1"/>
    </xf>
    <xf numFmtId="2" fontId="50" fillId="0" borderId="87" xfId="0" applyNumberFormat="1" applyFont="1" applyBorder="1" applyAlignment="1">
      <alignment horizontal="center" vertical="center" wrapText="1"/>
    </xf>
    <xf numFmtId="0" fontId="51" fillId="25" borderId="88" xfId="0" applyFont="1" applyFill="1" applyBorder="1" applyAlignment="1">
      <alignment horizontal="center" vertical="top" wrapText="1"/>
    </xf>
    <xf numFmtId="2" fontId="50" fillId="0" borderId="89" xfId="0" applyNumberFormat="1" applyFont="1" applyBorder="1" applyAlignment="1">
      <alignment horizontal="center" vertical="center" wrapText="1"/>
    </xf>
    <xf numFmtId="2" fontId="50" fillId="0" borderId="90" xfId="0" applyNumberFormat="1" applyFont="1" applyBorder="1" applyAlignment="1">
      <alignment horizontal="center" vertical="center" wrapText="1"/>
    </xf>
    <xf numFmtId="2" fontId="50" fillId="0" borderId="91" xfId="0" applyNumberFormat="1" applyFont="1" applyBorder="1" applyAlignment="1">
      <alignment horizontal="center" vertical="center" wrapText="1"/>
    </xf>
    <xf numFmtId="0" fontId="51" fillId="25" borderId="92" xfId="0" applyFont="1" applyFill="1" applyBorder="1" applyAlignment="1">
      <alignment horizontal="left" vertical="center" wrapText="1"/>
    </xf>
    <xf numFmtId="0" fontId="52" fillId="0" borderId="93" xfId="0" applyFont="1" applyBorder="1" applyAlignment="1">
      <alignment vertical="center"/>
    </xf>
    <xf numFmtId="2" fontId="37" fillId="25" borderId="94" xfId="0" applyNumberFormat="1" applyFont="1" applyFill="1" applyBorder="1" applyAlignment="1">
      <alignment vertical="center"/>
    </xf>
    <xf numFmtId="0" fontId="53" fillId="25" borderId="95" xfId="0" applyFont="1" applyFill="1" applyBorder="1" applyAlignment="1">
      <alignment horizontal="left" vertical="center" wrapText="1"/>
    </xf>
    <xf numFmtId="2" fontId="51" fillId="25" borderId="96" xfId="0" applyNumberFormat="1" applyFont="1" applyFill="1" applyBorder="1" applyAlignment="1">
      <alignment horizontal="center" vertical="center" wrapText="1"/>
    </xf>
    <xf numFmtId="0" fontId="50" fillId="0" borderId="88" xfId="0" applyFont="1" applyBorder="1" applyAlignment="1">
      <alignment horizontal="left" vertical="center" wrapText="1"/>
    </xf>
    <xf numFmtId="0" fontId="30" fillId="0" borderId="97" xfId="0" applyFont="1" applyBorder="1" applyAlignment="1">
      <alignment vertical="center"/>
    </xf>
    <xf numFmtId="2" fontId="30" fillId="0" borderId="98" xfId="0" applyNumberFormat="1" applyFont="1" applyBorder="1" applyAlignment="1">
      <alignment horizontal="center" vertical="center"/>
    </xf>
    <xf numFmtId="2" fontId="50" fillId="0" borderId="99" xfId="0" applyNumberFormat="1" applyFont="1" applyBorder="1" applyAlignment="1">
      <alignment horizontal="center" vertical="center" wrapText="1"/>
    </xf>
    <xf numFmtId="0" fontId="30" fillId="0" borderId="88" xfId="0" applyFont="1" applyBorder="1"/>
    <xf numFmtId="0" fontId="37" fillId="0" borderId="85" xfId="0" applyFont="1" applyBorder="1" applyAlignment="1">
      <alignment horizontal="center"/>
    </xf>
    <xf numFmtId="2" fontId="30" fillId="0" borderId="73" xfId="0" applyNumberFormat="1" applyFont="1" applyBorder="1" applyAlignment="1">
      <alignment horizontal="center"/>
    </xf>
    <xf numFmtId="2" fontId="30" fillId="0" borderId="90" xfId="0" applyNumberFormat="1" applyFont="1" applyBorder="1" applyAlignment="1">
      <alignment horizontal="center"/>
    </xf>
    <xf numFmtId="2" fontId="30" fillId="0" borderId="74" xfId="0" applyNumberFormat="1" applyFont="1" applyBorder="1" applyAlignment="1">
      <alignment horizontal="center"/>
    </xf>
    <xf numFmtId="0" fontId="30" fillId="0" borderId="82" xfId="0" applyFont="1" applyBorder="1"/>
    <xf numFmtId="2" fontId="30" fillId="0" borderId="0" xfId="0" applyNumberFormat="1" applyFont="1" applyAlignment="1">
      <alignment horizontal="center"/>
    </xf>
    <xf numFmtId="2" fontId="30" fillId="0" borderId="84" xfId="0" applyNumberFormat="1" applyFont="1" applyBorder="1" applyAlignment="1">
      <alignment horizontal="center"/>
    </xf>
    <xf numFmtId="0" fontId="30" fillId="0" borderId="75" xfId="0" applyFont="1" applyBorder="1" applyAlignment="1">
      <alignment horizontal="center"/>
    </xf>
    <xf numFmtId="0" fontId="50" fillId="0" borderId="78" xfId="0" applyFont="1" applyBorder="1" applyAlignment="1">
      <alignment horizontal="left" vertical="center" wrapText="1"/>
    </xf>
    <xf numFmtId="0" fontId="37" fillId="0" borderId="85" xfId="0" applyFont="1" applyBorder="1"/>
    <xf numFmtId="0" fontId="51" fillId="0" borderId="88" xfId="0" applyFont="1" applyBorder="1" applyAlignment="1">
      <alignment horizontal="center"/>
    </xf>
    <xf numFmtId="164" fontId="30" fillId="0" borderId="15" xfId="0" applyNumberFormat="1" applyFont="1" applyBorder="1" applyAlignment="1">
      <alignment horizontal="center"/>
    </xf>
    <xf numFmtId="164" fontId="37" fillId="0" borderId="100" xfId="0" applyNumberFormat="1" applyFont="1" applyBorder="1" applyAlignment="1">
      <alignment horizontal="center"/>
    </xf>
    <xf numFmtId="0" fontId="37" fillId="0" borderId="93" xfId="0" applyFont="1" applyBorder="1"/>
    <xf numFmtId="0" fontId="51" fillId="0" borderId="92" xfId="0" applyFont="1" applyBorder="1" applyAlignment="1">
      <alignment horizontal="center"/>
    </xf>
    <xf numFmtId="164" fontId="30" fillId="0" borderId="19" xfId="0" applyNumberFormat="1" applyFont="1" applyBorder="1" applyAlignment="1">
      <alignment horizontal="center"/>
    </xf>
    <xf numFmtId="164" fontId="37" fillId="0" borderId="101" xfId="0" applyNumberFormat="1" applyFont="1" applyBorder="1" applyAlignment="1">
      <alignment horizontal="center"/>
    </xf>
    <xf numFmtId="0" fontId="51" fillId="0" borderId="88" xfId="0" applyFont="1" applyBorder="1"/>
    <xf numFmtId="0" fontId="51" fillId="0" borderId="92" xfId="0" applyFont="1" applyBorder="1"/>
    <xf numFmtId="0" fontId="51" fillId="0" borderId="82" xfId="0" applyFont="1" applyBorder="1" applyAlignment="1">
      <alignment horizontal="center"/>
    </xf>
    <xf numFmtId="0" fontId="51" fillId="0" borderId="82" xfId="0" applyFont="1" applyBorder="1"/>
    <xf numFmtId="0" fontId="51" fillId="0" borderId="24" xfId="0" applyFont="1" applyBorder="1"/>
    <xf numFmtId="0" fontId="51" fillId="0" borderId="102" xfId="0" applyFont="1" applyBorder="1" applyAlignment="1">
      <alignment horizontal="center"/>
    </xf>
    <xf numFmtId="164" fontId="30" fillId="0" borderId="23" xfId="0" applyNumberFormat="1" applyFont="1" applyBorder="1" applyAlignment="1">
      <alignment horizontal="center"/>
    </xf>
    <xf numFmtId="164" fontId="37" fillId="0" borderId="103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51" fillId="0" borderId="59" xfId="0" applyFont="1" applyBorder="1"/>
    <xf numFmtId="2" fontId="37" fillId="0" borderId="66" xfId="0" applyNumberFormat="1" applyFont="1" applyBorder="1" applyAlignment="1">
      <alignment horizontal="center"/>
    </xf>
    <xf numFmtId="0" fontId="50" fillId="0" borderId="56" xfId="0" applyFont="1" applyBorder="1" applyAlignment="1">
      <alignment horizontal="left" vertical="center" wrapText="1"/>
    </xf>
    <xf numFmtId="0" fontId="37" fillId="0" borderId="104" xfId="0" applyFont="1" applyBorder="1" applyAlignment="1">
      <alignment horizontal="center"/>
    </xf>
    <xf numFmtId="2" fontId="30" fillId="0" borderId="56" xfId="0" applyNumberFormat="1" applyFont="1" applyBorder="1" applyAlignment="1">
      <alignment horizontal="center"/>
    </xf>
    <xf numFmtId="2" fontId="30" fillId="0" borderId="105" xfId="0" applyNumberFormat="1" applyFont="1" applyBorder="1" applyAlignment="1">
      <alignment horizontal="center"/>
    </xf>
    <xf numFmtId="2" fontId="30" fillId="0" borderId="58" xfId="0" applyNumberFormat="1" applyFont="1" applyBorder="1" applyAlignment="1">
      <alignment horizontal="center"/>
    </xf>
    <xf numFmtId="164" fontId="37" fillId="0" borderId="84" xfId="0" applyNumberFormat="1" applyFont="1" applyBorder="1" applyAlignment="1">
      <alignment horizontal="center"/>
    </xf>
    <xf numFmtId="2" fontId="37" fillId="0" borderId="75" xfId="0" applyNumberFormat="1" applyFont="1" applyBorder="1" applyAlignment="1">
      <alignment horizontal="center"/>
    </xf>
    <xf numFmtId="0" fontId="37" fillId="0" borderId="92" xfId="0" applyFont="1" applyBorder="1"/>
    <xf numFmtId="0" fontId="37" fillId="0" borderId="93" xfId="0" applyFont="1" applyBorder="1" applyAlignment="1">
      <alignment horizontal="center"/>
    </xf>
    <xf numFmtId="0" fontId="37" fillId="0" borderId="70" xfId="0" applyFont="1" applyBorder="1" applyAlignment="1">
      <alignment horizontal="center"/>
    </xf>
    <xf numFmtId="0" fontId="37" fillId="0" borderId="95" xfId="0" applyFont="1" applyBorder="1" applyAlignment="1">
      <alignment horizontal="center"/>
    </xf>
    <xf numFmtId="0" fontId="37" fillId="0" borderId="71" xfId="0" applyFont="1" applyBorder="1" applyAlignment="1">
      <alignment horizontal="center"/>
    </xf>
    <xf numFmtId="0" fontId="37" fillId="0" borderId="88" xfId="0" applyFont="1" applyBorder="1"/>
    <xf numFmtId="0" fontId="37" fillId="0" borderId="78" xfId="0" applyFont="1" applyBorder="1" applyAlignment="1">
      <alignment horizontal="left"/>
    </xf>
    <xf numFmtId="0" fontId="37" fillId="0" borderId="97" xfId="0" applyFont="1" applyBorder="1" applyAlignment="1">
      <alignment horizontal="center"/>
    </xf>
    <xf numFmtId="0" fontId="37" fillId="0" borderId="88" xfId="0" applyFont="1" applyBorder="1" applyAlignment="1">
      <alignment horizontal="left"/>
    </xf>
    <xf numFmtId="164" fontId="37" fillId="0" borderId="73" xfId="0" applyNumberFormat="1" applyFont="1" applyBorder="1" applyAlignment="1">
      <alignment horizontal="center"/>
    </xf>
    <xf numFmtId="164" fontId="37" fillId="0" borderId="90" xfId="0" applyNumberFormat="1" applyFont="1" applyBorder="1" applyAlignment="1">
      <alignment horizontal="center"/>
    </xf>
    <xf numFmtId="2" fontId="37" fillId="0" borderId="74" xfId="0" applyNumberFormat="1" applyFont="1" applyBorder="1" applyAlignment="1">
      <alignment horizontal="center"/>
    </xf>
    <xf numFmtId="0" fontId="37" fillId="0" borderId="82" xfId="0" applyFont="1" applyBorder="1" applyAlignment="1">
      <alignment horizontal="left"/>
    </xf>
    <xf numFmtId="0" fontId="37" fillId="0" borderId="97" xfId="0" applyFont="1" applyBorder="1" applyAlignment="1">
      <alignment horizontal="left"/>
    </xf>
    <xf numFmtId="0" fontId="37" fillId="0" borderId="57" xfId="0" applyFont="1" applyBorder="1" applyAlignment="1">
      <alignment horizontal="left"/>
    </xf>
    <xf numFmtId="0" fontId="37" fillId="0" borderId="57" xfId="0" applyFont="1" applyBorder="1" applyAlignment="1">
      <alignment horizontal="center"/>
    </xf>
    <xf numFmtId="2" fontId="30" fillId="0" borderId="57" xfId="0" applyNumberFormat="1" applyFont="1" applyBorder="1" applyAlignment="1">
      <alignment horizontal="center"/>
    </xf>
    <xf numFmtId="0" fontId="30" fillId="0" borderId="57" xfId="0" applyNumberFormat="1" applyFont="1" applyBorder="1" applyAlignment="1">
      <alignment horizontal="center"/>
    </xf>
    <xf numFmtId="2" fontId="30" fillId="0" borderId="75" xfId="0" applyNumberFormat="1" applyFont="1" applyBorder="1" applyAlignment="1">
      <alignment horizontal="center"/>
    </xf>
    <xf numFmtId="0" fontId="30" fillId="0" borderId="92" xfId="0" applyFont="1" applyBorder="1"/>
    <xf numFmtId="2" fontId="30" fillId="0" borderId="89" xfId="0" applyNumberFormat="1" applyFont="1" applyBorder="1" applyAlignment="1">
      <alignment horizontal="center"/>
    </xf>
    <xf numFmtId="0" fontId="30" fillId="0" borderId="70" xfId="0" applyFont="1" applyBorder="1" applyAlignment="1">
      <alignment horizontal="center"/>
    </xf>
    <xf numFmtId="0" fontId="30" fillId="0" borderId="95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164" fontId="30" fillId="0" borderId="84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84" xfId="0" applyFont="1" applyBorder="1" applyAlignment="1">
      <alignment horizontal="center"/>
    </xf>
    <xf numFmtId="2" fontId="37" fillId="0" borderId="71" xfId="0" applyNumberFormat="1" applyFont="1" applyBorder="1" applyAlignment="1">
      <alignment horizontal="center"/>
    </xf>
    <xf numFmtId="0" fontId="37" fillId="0" borderId="106" xfId="0" applyFont="1" applyBorder="1"/>
    <xf numFmtId="0" fontId="37" fillId="0" borderId="107" xfId="0" applyFont="1" applyBorder="1"/>
    <xf numFmtId="0" fontId="30" fillId="0" borderId="108" xfId="0" applyFont="1" applyBorder="1"/>
    <xf numFmtId="0" fontId="30" fillId="0" borderId="109" xfId="0" applyFont="1" applyBorder="1"/>
    <xf numFmtId="0" fontId="37" fillId="0" borderId="110" xfId="0" applyFont="1" applyBorder="1" applyAlignment="1">
      <alignment horizontal="center"/>
    </xf>
    <xf numFmtId="0" fontId="30" fillId="0" borderId="0" xfId="0" applyFont="1"/>
    <xf numFmtId="0" fontId="37" fillId="0" borderId="32" xfId="0" applyFont="1" applyBorder="1"/>
    <xf numFmtId="0" fontId="37" fillId="0" borderId="111" xfId="0" applyFont="1" applyBorder="1"/>
    <xf numFmtId="0" fontId="37" fillId="0" borderId="86" xfId="0" applyFont="1" applyBorder="1" applyAlignment="1">
      <alignment horizontal="center"/>
    </xf>
    <xf numFmtId="0" fontId="37" fillId="0" borderId="35" xfId="0" applyFont="1" applyBorder="1" applyAlignment="1">
      <alignment horizontal="center"/>
    </xf>
    <xf numFmtId="0" fontId="37" fillId="0" borderId="101" xfId="0" applyFont="1" applyBorder="1" applyAlignment="1">
      <alignment horizontal="center"/>
    </xf>
    <xf numFmtId="0" fontId="0" fillId="0" borderId="0" xfId="0" applyFont="1"/>
    <xf numFmtId="0" fontId="37" fillId="0" borderId="35" xfId="0" applyFont="1" applyBorder="1"/>
    <xf numFmtId="0" fontId="37" fillId="0" borderId="28" xfId="0" applyFont="1" applyBorder="1"/>
    <xf numFmtId="0" fontId="37" fillId="0" borderId="101" xfId="0" applyFont="1" applyBorder="1"/>
    <xf numFmtId="0" fontId="37" fillId="0" borderId="112" xfId="0" applyFont="1" applyBorder="1" applyAlignment="1">
      <alignment horizontal="left"/>
    </xf>
    <xf numFmtId="0" fontId="37" fillId="0" borderId="111" xfId="0" applyFont="1" applyBorder="1" applyAlignment="1">
      <alignment horizontal="center"/>
    </xf>
    <xf numFmtId="164" fontId="30" fillId="0" borderId="17" xfId="0" applyNumberFormat="1" applyFont="1" applyBorder="1" applyAlignment="1">
      <alignment horizontal="center"/>
    </xf>
    <xf numFmtId="164" fontId="30" fillId="0" borderId="113" xfId="0" applyNumberFormat="1" applyFont="1" applyBorder="1" applyAlignment="1">
      <alignment horizontal="center"/>
    </xf>
    <xf numFmtId="0" fontId="37" fillId="0" borderId="114" xfId="0" applyFont="1" applyBorder="1" applyAlignment="1">
      <alignment horizontal="left"/>
    </xf>
    <xf numFmtId="0" fontId="37" fillId="0" borderId="115" xfId="0" applyFont="1" applyBorder="1" applyAlignment="1">
      <alignment horizontal="center"/>
    </xf>
    <xf numFmtId="2" fontId="30" fillId="0" borderId="14" xfId="0" applyNumberFormat="1" applyFont="1" applyBorder="1" applyAlignment="1">
      <alignment horizontal="center"/>
    </xf>
    <xf numFmtId="2" fontId="30" fillId="0" borderId="116" xfId="0" applyNumberFormat="1" applyFont="1" applyBorder="1" applyAlignment="1">
      <alignment horizontal="center"/>
    </xf>
    <xf numFmtId="2" fontId="30" fillId="0" borderId="55" xfId="0" applyNumberFormat="1" applyFont="1" applyBorder="1" applyAlignment="1">
      <alignment horizontal="center"/>
    </xf>
    <xf numFmtId="0" fontId="37" fillId="0" borderId="83" xfId="0" applyFont="1" applyBorder="1" applyAlignment="1">
      <alignment horizontal="left"/>
    </xf>
    <xf numFmtId="164" fontId="30" fillId="0" borderId="0" xfId="0" applyNumberFormat="1" applyFont="1" applyAlignment="1">
      <alignment horizontal="center"/>
    </xf>
    <xf numFmtId="0" fontId="37" fillId="0" borderId="80" xfId="0" applyFont="1" applyBorder="1" applyAlignment="1">
      <alignment horizontal="left"/>
    </xf>
    <xf numFmtId="0" fontId="37" fillId="0" borderId="80" xfId="0" applyFont="1" applyBorder="1" applyAlignment="1">
      <alignment horizontal="center"/>
    </xf>
    <xf numFmtId="2" fontId="30" fillId="0" borderId="67" xfId="0" applyNumberFormat="1" applyFont="1" applyBorder="1" applyAlignment="1">
      <alignment horizontal="center"/>
    </xf>
    <xf numFmtId="2" fontId="30" fillId="0" borderId="81" xfId="0" applyNumberFormat="1" applyFont="1" applyBorder="1" applyAlignment="1">
      <alignment horizontal="center"/>
    </xf>
    <xf numFmtId="0" fontId="30" fillId="0" borderId="68" xfId="0" applyFont="1" applyBorder="1" applyAlignment="1">
      <alignment horizontal="center"/>
    </xf>
    <xf numFmtId="0" fontId="37" fillId="0" borderId="117" xfId="0" applyFont="1" applyBorder="1" applyAlignment="1">
      <alignment horizontal="center"/>
    </xf>
    <xf numFmtId="2" fontId="30" fillId="0" borderId="25" xfId="0" applyNumberFormat="1" applyFont="1" applyBorder="1" applyAlignment="1">
      <alignment horizontal="center"/>
    </xf>
    <xf numFmtId="2" fontId="30" fillId="0" borderId="118" xfId="0" applyNumberFormat="1" applyFont="1" applyBorder="1" applyAlignment="1">
      <alignment horizontal="center"/>
    </xf>
    <xf numFmtId="2" fontId="30" fillId="0" borderId="42" xfId="0" applyNumberFormat="1" applyFont="1" applyBorder="1" applyAlignment="1">
      <alignment horizontal="center"/>
    </xf>
    <xf numFmtId="0" fontId="37" fillId="0" borderId="119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0" borderId="120" xfId="0" applyFont="1" applyBorder="1" applyAlignment="1">
      <alignment horizontal="center"/>
    </xf>
    <xf numFmtId="0" fontId="30" fillId="0" borderId="47" xfId="0" applyFont="1" applyBorder="1" applyAlignment="1">
      <alignment horizontal="center"/>
    </xf>
    <xf numFmtId="0" fontId="30" fillId="0" borderId="121" xfId="0" applyFont="1" applyBorder="1"/>
    <xf numFmtId="0" fontId="37" fillId="0" borderId="122" xfId="0" applyFont="1" applyBorder="1"/>
    <xf numFmtId="0" fontId="52" fillId="0" borderId="0" xfId="0" applyFont="1" applyAlignment="1"/>
    <xf numFmtId="2" fontId="52" fillId="0" borderId="0" xfId="0" applyNumberFormat="1" applyFont="1" applyAlignment="1"/>
    <xf numFmtId="2" fontId="52" fillId="0" borderId="0" xfId="0" applyNumberFormat="1" applyFont="1"/>
    <xf numFmtId="0" fontId="37" fillId="0" borderId="4" xfId="0" applyFont="1" applyBorder="1"/>
    <xf numFmtId="0" fontId="37" fillId="0" borderId="124" xfId="0" applyFont="1" applyBorder="1"/>
    <xf numFmtId="0" fontId="37" fillId="0" borderId="125" xfId="0" applyFont="1" applyBorder="1"/>
    <xf numFmtId="0" fontId="37" fillId="0" borderId="17" xfId="0" applyFont="1" applyBorder="1"/>
    <xf numFmtId="0" fontId="37" fillId="0" borderId="18" xfId="0" applyFont="1" applyBorder="1"/>
    <xf numFmtId="0" fontId="37" fillId="0" borderId="126" xfId="0" applyFont="1" applyBorder="1"/>
    <xf numFmtId="0" fontId="37" fillId="0" borderId="127" xfId="0" applyFont="1" applyBorder="1"/>
    <xf numFmtId="0" fontId="37" fillId="0" borderId="128" xfId="0" applyFont="1" applyBorder="1"/>
    <xf numFmtId="0" fontId="37" fillId="0" borderId="129" xfId="0" applyFont="1" applyBorder="1"/>
    <xf numFmtId="0" fontId="37" fillId="0" borderId="130" xfId="0" applyFont="1" applyBorder="1"/>
    <xf numFmtId="0" fontId="37" fillId="0" borderId="30" xfId="0" applyFont="1" applyBorder="1"/>
    <xf numFmtId="0" fontId="37" fillId="0" borderId="131" xfId="0" applyFont="1" applyBorder="1"/>
    <xf numFmtId="0" fontId="37" fillId="0" borderId="132" xfId="0" applyFont="1" applyBorder="1"/>
    <xf numFmtId="0" fontId="37" fillId="0" borderId="133" xfId="0" applyFont="1" applyBorder="1"/>
    <xf numFmtId="0" fontId="30" fillId="0" borderId="134" xfId="0" applyFont="1" applyBorder="1" applyAlignment="1"/>
    <xf numFmtId="0" fontId="37" fillId="0" borderId="135" xfId="0" applyFont="1" applyBorder="1"/>
    <xf numFmtId="0" fontId="37" fillId="0" borderId="136" xfId="0" applyFont="1" applyBorder="1"/>
    <xf numFmtId="164" fontId="30" fillId="0" borderId="69" xfId="0" applyNumberFormat="1" applyFont="1" applyBorder="1"/>
    <xf numFmtId="0" fontId="30" fillId="0" borderId="72" xfId="0" applyFont="1" applyBorder="1"/>
    <xf numFmtId="0" fontId="30" fillId="0" borderId="123" xfId="0" applyFont="1" applyBorder="1"/>
    <xf numFmtId="164" fontId="45" fillId="0" borderId="33" xfId="43" applyNumberFormat="1" applyFont="1" applyFill="1" applyBorder="1" applyAlignment="1">
      <alignment horizontal="center" vertical="center" wrapText="1"/>
    </xf>
    <xf numFmtId="164" fontId="45" fillId="0" borderId="36" xfId="43" applyNumberFormat="1" applyFont="1" applyFill="1" applyBorder="1" applyAlignment="1">
      <alignment horizontal="center" vertical="center" wrapText="1"/>
    </xf>
    <xf numFmtId="164" fontId="45" fillId="0" borderId="53" xfId="43" applyNumberFormat="1" applyFont="1" applyFill="1" applyBorder="1" applyAlignment="1">
      <alignment horizontal="center" vertical="center" wrapText="1"/>
    </xf>
    <xf numFmtId="0" fontId="21" fillId="0" borderId="56" xfId="43" applyFont="1" applyFill="1" applyBorder="1" applyAlignment="1">
      <alignment horizontal="left" vertical="center" wrapText="1"/>
    </xf>
    <xf numFmtId="0" fontId="19" fillId="2" borderId="35" xfId="43" applyFont="1" applyFill="1" applyBorder="1" applyAlignment="1">
      <alignment horizontal="center" vertical="top" wrapText="1"/>
    </xf>
    <xf numFmtId="0" fontId="21" fillId="0" borderId="57" xfId="43" applyFont="1" applyFill="1" applyBorder="1" applyAlignment="1">
      <alignment horizontal="left" vertical="center" wrapText="1"/>
    </xf>
    <xf numFmtId="0" fontId="22" fillId="0" borderId="33" xfId="0" applyFont="1" applyBorder="1"/>
    <xf numFmtId="0" fontId="22" fillId="0" borderId="36" xfId="0" applyFont="1" applyBorder="1"/>
    <xf numFmtId="0" fontId="22" fillId="0" borderId="53" xfId="0" applyFont="1" applyBorder="1"/>
    <xf numFmtId="0" fontId="22" fillId="0" borderId="32" xfId="0" applyFont="1" applyBorder="1"/>
    <xf numFmtId="0" fontId="23" fillId="0" borderId="36" xfId="0" applyFont="1" applyBorder="1"/>
    <xf numFmtId="0" fontId="23" fillId="0" borderId="46" xfId="0" applyFont="1" applyBorder="1"/>
    <xf numFmtId="0" fontId="23" fillId="0" borderId="38" xfId="0" applyFont="1" applyBorder="1"/>
    <xf numFmtId="0" fontId="23" fillId="0" borderId="31" xfId="0" applyFont="1" applyBorder="1" applyAlignment="1">
      <alignment horizontal="left"/>
    </xf>
    <xf numFmtId="0" fontId="23" fillId="0" borderId="41" xfId="0" applyFont="1" applyBorder="1" applyAlignment="1">
      <alignment horizontal="left"/>
    </xf>
    <xf numFmtId="0" fontId="22" fillId="0" borderId="2" xfId="0" applyFont="1" applyBorder="1"/>
    <xf numFmtId="0" fontId="23" fillId="0" borderId="2" xfId="0" applyFont="1" applyBorder="1" applyAlignment="1">
      <alignment horizontal="left"/>
    </xf>
    <xf numFmtId="0" fontId="23" fillId="0" borderId="45" xfId="0" applyFont="1" applyBorder="1" applyAlignment="1">
      <alignment horizontal="left"/>
    </xf>
    <xf numFmtId="0" fontId="23" fillId="0" borderId="52" xfId="0" applyFont="1" applyBorder="1" applyAlignment="1">
      <alignment horizontal="left"/>
    </xf>
    <xf numFmtId="0" fontId="22" fillId="0" borderId="32" xfId="0" applyFont="1" applyFill="1" applyBorder="1"/>
    <xf numFmtId="0" fontId="22" fillId="0" borderId="52" xfId="0" applyFont="1" applyFill="1" applyBorder="1"/>
    <xf numFmtId="0" fontId="22" fillId="0" borderId="33" xfId="0" applyFont="1" applyFill="1" applyBorder="1"/>
    <xf numFmtId="0" fontId="22" fillId="0" borderId="36" xfId="0" applyFont="1" applyFill="1" applyBorder="1"/>
    <xf numFmtId="0" fontId="22" fillId="0" borderId="53" xfId="0" applyFont="1" applyFill="1" applyBorder="1"/>
    <xf numFmtId="0" fontId="22" fillId="0" borderId="35" xfId="0" applyFont="1" applyFill="1" applyBorder="1"/>
    <xf numFmtId="0" fontId="23" fillId="0" borderId="32" xfId="0" applyFont="1" applyFill="1" applyBorder="1"/>
    <xf numFmtId="0" fontId="23" fillId="0" borderId="35" xfId="0" applyFont="1" applyFill="1" applyBorder="1" applyAlignment="1">
      <alignment horizontal="center"/>
    </xf>
    <xf numFmtId="0" fontId="23" fillId="0" borderId="35" xfId="0" applyFont="1" applyFill="1" applyBorder="1"/>
    <xf numFmtId="0" fontId="23" fillId="0" borderId="33" xfId="0" applyFont="1" applyFill="1" applyBorder="1" applyAlignment="1">
      <alignment horizontal="left"/>
    </xf>
    <xf numFmtId="0" fontId="23" fillId="0" borderId="36" xfId="0" applyFont="1" applyFill="1" applyBorder="1" applyAlignment="1">
      <alignment horizontal="left"/>
    </xf>
    <xf numFmtId="0" fontId="23" fillId="0" borderId="53" xfId="0" applyFont="1" applyFill="1" applyBorder="1" applyAlignment="1">
      <alignment horizontal="left"/>
    </xf>
    <xf numFmtId="0" fontId="37" fillId="0" borderId="46" xfId="0" applyFont="1" applyBorder="1"/>
    <xf numFmtId="0" fontId="37" fillId="0" borderId="38" xfId="0" applyFont="1" applyBorder="1"/>
    <xf numFmtId="0" fontId="37" fillId="0" borderId="31" xfId="0" applyFont="1" applyBorder="1" applyAlignment="1">
      <alignment horizontal="left"/>
    </xf>
    <xf numFmtId="0" fontId="37" fillId="0" borderId="41" xfId="0" applyFont="1" applyBorder="1" applyAlignment="1">
      <alignment horizontal="left"/>
    </xf>
    <xf numFmtId="0" fontId="54" fillId="0" borderId="56" xfId="43" applyFont="1" applyFill="1" applyBorder="1" applyAlignment="1">
      <alignment horizontal="left" vertical="center" wrapText="1"/>
    </xf>
    <xf numFmtId="0" fontId="55" fillId="2" borderId="35" xfId="43" applyFont="1" applyFill="1" applyBorder="1" applyAlignment="1">
      <alignment horizontal="center" vertical="top" wrapText="1"/>
    </xf>
    <xf numFmtId="0" fontId="54" fillId="0" borderId="57" xfId="43" applyFont="1" applyFill="1" applyBorder="1" applyAlignment="1">
      <alignment horizontal="left" vertical="center" wrapText="1"/>
    </xf>
    <xf numFmtId="0" fontId="39" fillId="0" borderId="32" xfId="0" applyFont="1" applyBorder="1"/>
    <xf numFmtId="0" fontId="39" fillId="0" borderId="35" xfId="0" applyFont="1" applyBorder="1"/>
    <xf numFmtId="0" fontId="39" fillId="0" borderId="52" xfId="0" applyFont="1" applyBorder="1"/>
    <xf numFmtId="0" fontId="41" fillId="0" borderId="41" xfId="0" applyFont="1" applyBorder="1"/>
    <xf numFmtId="0" fontId="41" fillId="0" borderId="45" xfId="0" applyFont="1" applyBorder="1"/>
    <xf numFmtId="0" fontId="41" fillId="0" borderId="35" xfId="0" applyFont="1" applyBorder="1"/>
    <xf numFmtId="0" fontId="27" fillId="0" borderId="41" xfId="0" applyFont="1" applyBorder="1"/>
    <xf numFmtId="0" fontId="39" fillId="0" borderId="2" xfId="0" applyFont="1" applyBorder="1"/>
    <xf numFmtId="0" fontId="39" fillId="0" borderId="33" xfId="0" applyFont="1" applyFill="1" applyBorder="1"/>
    <xf numFmtId="0" fontId="39" fillId="0" borderId="36" xfId="0" applyFont="1" applyFill="1" applyBorder="1"/>
    <xf numFmtId="0" fontId="39" fillId="0" borderId="53" xfId="0" applyFont="1" applyFill="1" applyBorder="1"/>
    <xf numFmtId="0" fontId="39" fillId="0" borderId="35" xfId="0" applyFont="1" applyFill="1" applyBorder="1"/>
    <xf numFmtId="0" fontId="39" fillId="0" borderId="0" xfId="0" applyFont="1" applyFill="1" applyBorder="1"/>
    <xf numFmtId="0" fontId="56" fillId="0" borderId="56" xfId="43" applyFont="1" applyFill="1" applyBorder="1" applyAlignment="1">
      <alignment horizontal="left" vertical="center" wrapText="1"/>
    </xf>
    <xf numFmtId="0" fontId="57" fillId="2" borderId="35" xfId="43" applyFont="1" applyFill="1" applyBorder="1" applyAlignment="1">
      <alignment horizontal="center" vertical="top" wrapText="1"/>
    </xf>
    <xf numFmtId="0" fontId="32" fillId="0" borderId="32" xfId="0" applyFont="1" applyBorder="1"/>
    <xf numFmtId="0" fontId="32" fillId="0" borderId="35" xfId="0" applyFont="1" applyBorder="1"/>
    <xf numFmtId="0" fontId="32" fillId="0" borderId="52" xfId="0" applyFont="1" applyBorder="1"/>
    <xf numFmtId="0" fontId="58" fillId="0" borderId="41" xfId="0" applyFont="1" applyBorder="1"/>
    <xf numFmtId="0" fontId="58" fillId="0" borderId="45" xfId="0" applyFont="1" applyBorder="1"/>
    <xf numFmtId="0" fontId="58" fillId="0" borderId="35" xfId="0" applyFont="1" applyBorder="1"/>
    <xf numFmtId="0" fontId="26" fillId="0" borderId="31" xfId="0" applyFont="1" applyBorder="1"/>
    <xf numFmtId="0" fontId="26" fillId="0" borderId="52" xfId="0" applyFont="1" applyBorder="1" applyAlignment="1">
      <alignment horizontal="left"/>
    </xf>
    <xf numFmtId="0" fontId="26" fillId="0" borderId="33" xfId="0" applyFont="1" applyFill="1" applyBorder="1" applyAlignment="1">
      <alignment horizontal="left"/>
    </xf>
    <xf numFmtId="0" fontId="26" fillId="0" borderId="53" xfId="0" applyFont="1" applyFill="1" applyBorder="1" applyAlignment="1">
      <alignment horizontal="left"/>
    </xf>
    <xf numFmtId="0" fontId="35" fillId="0" borderId="32" xfId="43" applyFont="1" applyFill="1" applyBorder="1" applyAlignment="1">
      <alignment horizontal="left" vertical="center" wrapText="1"/>
    </xf>
    <xf numFmtId="0" fontId="36" fillId="2" borderId="41" xfId="43" applyFont="1" applyFill="1" applyBorder="1" applyAlignment="1">
      <alignment horizontal="center" vertical="top" wrapText="1"/>
    </xf>
    <xf numFmtId="0" fontId="36" fillId="2" borderId="45" xfId="43" applyFont="1" applyFill="1" applyBorder="1" applyAlignment="1">
      <alignment horizontal="left" vertical="center" wrapText="1"/>
    </xf>
    <xf numFmtId="0" fontId="35" fillId="0" borderId="41" xfId="43" applyFont="1" applyFill="1" applyBorder="1" applyAlignment="1">
      <alignment horizontal="left" vertical="center" wrapText="1"/>
    </xf>
    <xf numFmtId="0" fontId="30" fillId="0" borderId="41" xfId="0" applyFont="1" applyBorder="1"/>
    <xf numFmtId="0" fontId="30" fillId="0" borderId="45" xfId="0" applyFont="1" applyBorder="1"/>
    <xf numFmtId="0" fontId="35" fillId="0" borderId="31" xfId="43" applyFont="1" applyFill="1" applyBorder="1" applyAlignment="1">
      <alignment horizontal="left" vertical="center" wrapText="1"/>
    </xf>
    <xf numFmtId="0" fontId="37" fillId="0" borderId="45" xfId="0" applyFont="1" applyBorder="1"/>
    <xf numFmtId="0" fontId="37" fillId="0" borderId="35" xfId="0" applyFont="1" applyBorder="1" applyAlignment="1">
      <alignment horizontal="left"/>
    </xf>
    <xf numFmtId="0" fontId="37" fillId="0" borderId="50" xfId="0" applyFont="1" applyBorder="1" applyAlignment="1">
      <alignment horizontal="left"/>
    </xf>
    <xf numFmtId="0" fontId="27" fillId="0" borderId="33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27" fillId="0" borderId="53" xfId="0" applyFont="1" applyBorder="1" applyAlignment="1">
      <alignment horizontal="left"/>
    </xf>
    <xf numFmtId="0" fontId="39" fillId="0" borderId="41" xfId="0" applyFont="1" applyBorder="1"/>
    <xf numFmtId="0" fontId="24" fillId="2" borderId="36" xfId="43" applyFont="1" applyFill="1" applyBorder="1" applyAlignment="1">
      <alignment horizontal="center" vertical="top" wrapText="1"/>
    </xf>
    <xf numFmtId="0" fontId="41" fillId="0" borderId="38" xfId="0" applyFont="1" applyBorder="1" applyAlignment="1">
      <alignment horizontal="center"/>
    </xf>
    <xf numFmtId="0" fontId="41" fillId="0" borderId="46" xfId="0" applyFont="1" applyBorder="1" applyAlignment="1">
      <alignment horizontal="center"/>
    </xf>
    <xf numFmtId="0" fontId="41" fillId="0" borderId="36" xfId="0" applyFont="1" applyBorder="1" applyAlignment="1">
      <alignment horizontal="center"/>
    </xf>
    <xf numFmtId="0" fontId="55" fillId="2" borderId="35" xfId="43" applyFont="1" applyFill="1" applyBorder="1" applyAlignment="1">
      <alignment horizontal="left" vertical="center" wrapText="1"/>
    </xf>
    <xf numFmtId="0" fontId="27" fillId="0" borderId="45" xfId="0" applyFont="1" applyBorder="1"/>
    <xf numFmtId="0" fontId="27" fillId="0" borderId="35" xfId="0" applyFont="1" applyBorder="1" applyAlignment="1">
      <alignment horizontal="left"/>
    </xf>
    <xf numFmtId="0" fontId="39" fillId="0" borderId="0" xfId="0" applyFont="1" applyBorder="1"/>
    <xf numFmtId="0" fontId="27" fillId="0" borderId="32" xfId="0" applyFont="1" applyBorder="1" applyAlignment="1">
      <alignment horizontal="left"/>
    </xf>
    <xf numFmtId="0" fontId="57" fillId="2" borderId="35" xfId="43" applyFont="1" applyFill="1" applyBorder="1" applyAlignment="1">
      <alignment horizontal="left" vertical="center" wrapText="1"/>
    </xf>
    <xf numFmtId="0" fontId="26" fillId="0" borderId="32" xfId="0" applyFont="1" applyBorder="1" applyAlignment="1">
      <alignment horizontal="left"/>
    </xf>
    <xf numFmtId="0" fontId="41" fillId="0" borderId="50" xfId="0" applyFont="1" applyBorder="1" applyAlignment="1">
      <alignment horizontal="center"/>
    </xf>
    <xf numFmtId="0" fontId="36" fillId="2" borderId="35" xfId="43" applyFont="1" applyFill="1" applyBorder="1" applyAlignment="1">
      <alignment horizontal="left" vertical="center" wrapText="1"/>
    </xf>
    <xf numFmtId="0" fontId="27" fillId="0" borderId="56" xfId="0" applyFont="1" applyBorder="1" applyAlignment="1">
      <alignment horizontal="left"/>
    </xf>
    <xf numFmtId="0" fontId="0" fillId="0" borderId="0" xfId="0" applyFont="1" applyFill="1"/>
    <xf numFmtId="165" fontId="40" fillId="0" borderId="28" xfId="0" applyNumberFormat="1" applyFont="1" applyBorder="1" applyAlignment="1">
      <alignment horizontal="center"/>
    </xf>
    <xf numFmtId="164" fontId="45" fillId="0" borderId="33" xfId="43" applyNumberFormat="1" applyFont="1" applyFill="1" applyBorder="1" applyAlignment="1">
      <alignment horizontal="center" vertical="center" wrapText="1"/>
    </xf>
    <xf numFmtId="164" fontId="45" fillId="0" borderId="36" xfId="43" applyNumberFormat="1" applyFont="1" applyFill="1" applyBorder="1" applyAlignment="1">
      <alignment horizontal="center" vertical="center" wrapText="1"/>
    </xf>
    <xf numFmtId="164" fontId="45" fillId="0" borderId="53" xfId="43" applyNumberFormat="1" applyFont="1" applyFill="1" applyBorder="1" applyAlignment="1">
      <alignment horizontal="center" vertical="center" wrapText="1"/>
    </xf>
    <xf numFmtId="164" fontId="36" fillId="0" borderId="33" xfId="43" applyNumberFormat="1" applyFont="1" applyFill="1" applyBorder="1" applyAlignment="1">
      <alignment horizontal="center" vertical="center" wrapText="1"/>
    </xf>
    <xf numFmtId="164" fontId="36" fillId="0" borderId="36" xfId="43" applyNumberFormat="1" applyFont="1" applyFill="1" applyBorder="1" applyAlignment="1">
      <alignment horizontal="center" vertical="center" wrapText="1"/>
    </xf>
    <xf numFmtId="164" fontId="36" fillId="0" borderId="53" xfId="43" applyNumberFormat="1" applyFont="1" applyFill="1" applyBorder="1" applyAlignment="1">
      <alignment horizontal="center" vertical="center" wrapText="1"/>
    </xf>
    <xf numFmtId="2" fontId="37" fillId="0" borderId="33" xfId="0" applyNumberFormat="1" applyFont="1" applyBorder="1" applyAlignment="1">
      <alignment horizontal="center" vertical="center"/>
    </xf>
    <xf numFmtId="2" fontId="37" fillId="0" borderId="36" xfId="0" applyNumberFormat="1" applyFont="1" applyBorder="1" applyAlignment="1">
      <alignment horizontal="center" vertical="center"/>
    </xf>
    <xf numFmtId="2" fontId="37" fillId="0" borderId="53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164" fontId="36" fillId="0" borderId="18" xfId="43" applyNumberFormat="1" applyFont="1" applyFill="1" applyBorder="1" applyAlignment="1">
      <alignment horizontal="center" vertical="center" wrapText="1"/>
    </xf>
    <xf numFmtId="164" fontId="36" fillId="0" borderId="28" xfId="43" applyNumberFormat="1" applyFont="1" applyFill="1" applyBorder="1" applyAlignment="1">
      <alignment horizontal="center" vertical="center" wrapText="1"/>
    </xf>
    <xf numFmtId="164" fontId="36" fillId="0" borderId="55" xfId="43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0" fontId="25" fillId="0" borderId="14" xfId="0" applyFont="1" applyBorder="1" applyAlignment="1">
      <alignment horizontal="left" wrapText="1"/>
    </xf>
    <xf numFmtId="2" fontId="34" fillId="0" borderId="33" xfId="0" applyNumberFormat="1" applyFont="1" applyBorder="1" applyAlignment="1">
      <alignment horizontal="center" vertical="center"/>
    </xf>
    <xf numFmtId="2" fontId="34" fillId="0" borderId="36" xfId="0" applyNumberFormat="1" applyFont="1" applyBorder="1" applyAlignment="1">
      <alignment horizontal="center" vertical="center"/>
    </xf>
    <xf numFmtId="2" fontId="34" fillId="0" borderId="53" xfId="0" applyNumberFormat="1" applyFont="1" applyBorder="1" applyAlignment="1">
      <alignment horizontal="center" vertical="center"/>
    </xf>
    <xf numFmtId="164" fontId="45" fillId="0" borderId="33" xfId="43" applyNumberFormat="1" applyFont="1" applyFill="1" applyBorder="1" applyAlignment="1">
      <alignment horizontal="center" vertical="center" wrapText="1"/>
    </xf>
    <xf numFmtId="164" fontId="45" fillId="0" borderId="36" xfId="43" applyNumberFormat="1" applyFont="1" applyFill="1" applyBorder="1" applyAlignment="1">
      <alignment horizontal="center" vertical="center" wrapText="1"/>
    </xf>
    <xf numFmtId="164" fontId="45" fillId="0" borderId="53" xfId="43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horizontal="center"/>
    </xf>
  </cellXfs>
  <cellStyles count="4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_Лист1" xfId="43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8"/>
  <sheetViews>
    <sheetView view="pageBreakPreview" topLeftCell="A75" zoomScaleSheetLayoutView="100" workbookViewId="0">
      <selection activeCell="E92" sqref="E92"/>
    </sheetView>
  </sheetViews>
  <sheetFormatPr defaultColWidth="11.5703125" defaultRowHeight="15"/>
  <cols>
    <col min="1" max="1" width="68.5703125" customWidth="1"/>
    <col min="2" max="2" width="37.7109375" customWidth="1"/>
    <col min="3" max="4" width="14" customWidth="1"/>
    <col min="5" max="5" width="15.2851562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15.75">
      <c r="B1" s="1"/>
      <c r="C1" s="1"/>
      <c r="D1" s="670" t="s">
        <v>110</v>
      </c>
      <c r="E1" s="670"/>
    </row>
    <row r="2" spans="1:5" ht="18.75" customHeight="1">
      <c r="A2" s="671" t="s">
        <v>111</v>
      </c>
      <c r="B2" s="671"/>
      <c r="C2" s="671"/>
      <c r="D2" s="671"/>
      <c r="E2" s="671"/>
    </row>
    <row r="3" spans="1:5" ht="18.75" customHeight="1">
      <c r="A3" s="671" t="s">
        <v>112</v>
      </c>
      <c r="B3" s="671"/>
      <c r="C3" s="671"/>
      <c r="D3" s="671"/>
      <c r="E3" s="671"/>
    </row>
    <row r="4" spans="1:5" ht="20.25" customHeight="1">
      <c r="A4" s="671" t="s">
        <v>120</v>
      </c>
      <c r="B4" s="671"/>
      <c r="C4" s="671"/>
      <c r="D4" s="671"/>
      <c r="E4" s="671"/>
    </row>
    <row r="5" spans="1:5" ht="25.5" customHeight="1" thickBot="1">
      <c r="A5" s="134"/>
      <c r="B5" s="134"/>
      <c r="C5" s="134"/>
      <c r="D5" s="134"/>
      <c r="E5" s="134"/>
    </row>
    <row r="6" spans="1:5">
      <c r="A6" s="135" t="s">
        <v>5</v>
      </c>
      <c r="B6" s="136"/>
      <c r="C6" s="137"/>
      <c r="D6" s="137"/>
      <c r="E6" s="138"/>
    </row>
    <row r="7" spans="1:5">
      <c r="A7" s="139" t="s">
        <v>6</v>
      </c>
      <c r="B7" s="140">
        <f>B9+B10</f>
        <v>2128.4</v>
      </c>
      <c r="C7" s="141"/>
      <c r="D7" s="141"/>
      <c r="E7" s="142"/>
    </row>
    <row r="8" spans="1:5">
      <c r="A8" s="143" t="s">
        <v>7</v>
      </c>
      <c r="B8" s="144" t="s">
        <v>8</v>
      </c>
      <c r="C8" s="145"/>
      <c r="D8" s="145"/>
      <c r="E8" s="146"/>
    </row>
    <row r="9" spans="1:5">
      <c r="A9" s="147" t="s">
        <v>9</v>
      </c>
      <c r="B9" s="287">
        <v>1934.9</v>
      </c>
      <c r="C9" s="149"/>
      <c r="D9" s="149"/>
      <c r="E9" s="150"/>
    </row>
    <row r="10" spans="1:5">
      <c r="A10" s="151" t="s">
        <v>10</v>
      </c>
      <c r="B10" s="152">
        <v>193.5</v>
      </c>
      <c r="C10" s="153"/>
      <c r="D10" s="153"/>
      <c r="E10" s="154"/>
    </row>
    <row r="11" spans="1:5">
      <c r="A11" s="398" t="s">
        <v>121</v>
      </c>
      <c r="B11" s="152"/>
      <c r="C11" s="153"/>
      <c r="D11" s="284"/>
      <c r="E11" s="154"/>
    </row>
    <row r="12" spans="1:5">
      <c r="A12" s="151" t="s">
        <v>122</v>
      </c>
      <c r="B12" s="149"/>
      <c r="C12" s="149"/>
      <c r="D12" s="397"/>
      <c r="E12" s="150"/>
    </row>
    <row r="13" spans="1:5">
      <c r="A13" s="151" t="s">
        <v>11</v>
      </c>
      <c r="B13" s="152">
        <v>4</v>
      </c>
      <c r="C13" s="153"/>
      <c r="D13" s="284"/>
      <c r="E13" s="154"/>
    </row>
    <row r="14" spans="1:5" ht="15.75" thickBot="1">
      <c r="A14" s="289" t="s">
        <v>12</v>
      </c>
      <c r="B14" s="290">
        <v>2</v>
      </c>
      <c r="C14" s="291"/>
      <c r="D14" s="291"/>
      <c r="E14" s="292"/>
    </row>
    <row r="15" spans="1:5">
      <c r="A15" s="156"/>
      <c r="B15" s="157"/>
      <c r="C15" s="158" t="s">
        <v>13</v>
      </c>
      <c r="D15" s="159" t="s">
        <v>13</v>
      </c>
      <c r="E15" s="160" t="s">
        <v>14</v>
      </c>
    </row>
    <row r="16" spans="1:5">
      <c r="A16" s="161" t="s">
        <v>15</v>
      </c>
      <c r="B16" s="162" t="s">
        <v>16</v>
      </c>
      <c r="C16" s="163" t="s">
        <v>17</v>
      </c>
      <c r="D16" s="162" t="s">
        <v>17</v>
      </c>
      <c r="E16" s="29" t="s">
        <v>18</v>
      </c>
    </row>
    <row r="17" spans="1:5">
      <c r="A17" s="161" t="s">
        <v>19</v>
      </c>
      <c r="B17" s="162" t="s">
        <v>20</v>
      </c>
      <c r="C17" s="163" t="s">
        <v>21</v>
      </c>
      <c r="D17" s="162" t="s">
        <v>22</v>
      </c>
      <c r="E17" s="29" t="s">
        <v>23</v>
      </c>
    </row>
    <row r="18" spans="1:5">
      <c r="A18" s="164"/>
      <c r="B18" s="165"/>
      <c r="C18" s="149" t="s">
        <v>24</v>
      </c>
      <c r="D18" s="165" t="s">
        <v>24</v>
      </c>
      <c r="E18" s="29" t="s">
        <v>25</v>
      </c>
    </row>
    <row r="19" spans="1:5" ht="12" customHeight="1" thickBot="1">
      <c r="A19" s="164"/>
      <c r="B19" s="166"/>
      <c r="C19" s="163" t="s">
        <v>26</v>
      </c>
      <c r="D19" s="167" t="s">
        <v>26</v>
      </c>
      <c r="E19" s="29" t="s">
        <v>26</v>
      </c>
    </row>
    <row r="20" spans="1:5" ht="59.25" customHeight="1" thickBot="1">
      <c r="A20" s="571" t="s">
        <v>27</v>
      </c>
      <c r="B20" s="169"/>
      <c r="C20" s="170">
        <f>D20*12</f>
        <v>86606.124000000011</v>
      </c>
      <c r="D20" s="171">
        <f>$B$9*E20</f>
        <v>7217.1770000000006</v>
      </c>
      <c r="E20" s="172">
        <f>3.73</f>
        <v>3.73</v>
      </c>
    </row>
    <row r="21" spans="1:5" ht="146.25" customHeight="1" thickBot="1">
      <c r="A21" s="572" t="s">
        <v>28</v>
      </c>
      <c r="B21" s="174" t="s">
        <v>29</v>
      </c>
      <c r="C21" s="170"/>
      <c r="D21" s="171"/>
      <c r="E21" s="172"/>
    </row>
    <row r="22" spans="1:5" ht="29.25" thickBot="1">
      <c r="A22" s="573" t="s">
        <v>30</v>
      </c>
      <c r="B22" s="177"/>
      <c r="C22" s="171">
        <f t="shared" ref="C22:C66" si="0">D22*12</f>
        <v>88463.627999999997</v>
      </c>
      <c r="D22" s="171">
        <f t="shared" ref="D22:D66" si="1">$B$9*E22</f>
        <v>7371.9690000000001</v>
      </c>
      <c r="E22" s="172">
        <v>3.81</v>
      </c>
    </row>
    <row r="23" spans="1:5" ht="116.25" customHeight="1" thickBot="1">
      <c r="A23" s="572" t="s">
        <v>28</v>
      </c>
      <c r="B23" s="174" t="s">
        <v>31</v>
      </c>
      <c r="C23" s="170"/>
      <c r="D23" s="171"/>
      <c r="E23" s="178"/>
    </row>
    <row r="24" spans="1:5">
      <c r="A24" s="574" t="s">
        <v>32</v>
      </c>
      <c r="B24" s="159" t="s">
        <v>33</v>
      </c>
      <c r="C24" s="664">
        <f t="shared" si="0"/>
        <v>55725.120000000003</v>
      </c>
      <c r="D24" s="664">
        <f t="shared" si="1"/>
        <v>4643.76</v>
      </c>
      <c r="E24" s="667">
        <v>2.4</v>
      </c>
    </row>
    <row r="25" spans="1:5" ht="15.75" thickBot="1">
      <c r="A25" s="575" t="s">
        <v>34</v>
      </c>
      <c r="B25" s="167" t="s">
        <v>35</v>
      </c>
      <c r="C25" s="665"/>
      <c r="D25" s="665"/>
      <c r="E25" s="668"/>
    </row>
    <row r="26" spans="1:5" ht="15.75" thickBot="1">
      <c r="A26" s="576" t="s">
        <v>36</v>
      </c>
      <c r="B26" s="179" t="s">
        <v>37</v>
      </c>
      <c r="C26" s="666"/>
      <c r="D26" s="666"/>
      <c r="E26" s="669"/>
    </row>
    <row r="27" spans="1:5">
      <c r="A27" s="577" t="s">
        <v>38</v>
      </c>
      <c r="B27" s="159" t="s">
        <v>39</v>
      </c>
      <c r="C27" s="664">
        <f t="shared" si="0"/>
        <v>49920.42</v>
      </c>
      <c r="D27" s="664">
        <f t="shared" si="1"/>
        <v>4160.0349999999999</v>
      </c>
      <c r="E27" s="667">
        <v>2.15</v>
      </c>
    </row>
    <row r="28" spans="1:5">
      <c r="A28" s="59" t="s">
        <v>40</v>
      </c>
      <c r="B28" s="162"/>
      <c r="C28" s="665"/>
      <c r="D28" s="665"/>
      <c r="E28" s="668"/>
    </row>
    <row r="29" spans="1:5" ht="15.75" thickBot="1">
      <c r="A29" s="106" t="s">
        <v>41</v>
      </c>
      <c r="B29" s="167"/>
      <c r="C29" s="666"/>
      <c r="D29" s="666"/>
      <c r="E29" s="669"/>
    </row>
    <row r="30" spans="1:5" ht="29.25" thickBot="1">
      <c r="A30" s="571" t="s">
        <v>42</v>
      </c>
      <c r="B30" s="183"/>
      <c r="C30" s="184">
        <f t="shared" si="0"/>
        <v>153940.644</v>
      </c>
      <c r="D30" s="171">
        <f t="shared" si="1"/>
        <v>12828.387000000001</v>
      </c>
      <c r="E30" s="185">
        <v>6.63</v>
      </c>
    </row>
    <row r="31" spans="1:5">
      <c r="A31" s="578" t="s">
        <v>43</v>
      </c>
      <c r="B31" s="186" t="s">
        <v>113</v>
      </c>
      <c r="C31" s="187"/>
      <c r="D31" s="188"/>
      <c r="E31" s="189"/>
    </row>
    <row r="32" spans="1:5">
      <c r="A32" s="579" t="s">
        <v>45</v>
      </c>
      <c r="B32" s="191"/>
      <c r="C32" s="192"/>
      <c r="D32" s="193"/>
      <c r="E32" s="189"/>
    </row>
    <row r="33" spans="1:5">
      <c r="A33" s="580" t="s">
        <v>46</v>
      </c>
      <c r="B33" s="195" t="s">
        <v>47</v>
      </c>
      <c r="C33" s="192"/>
      <c r="D33" s="193"/>
      <c r="E33" s="189"/>
    </row>
    <row r="34" spans="1:5">
      <c r="A34" s="579"/>
      <c r="B34" s="191"/>
      <c r="C34" s="192"/>
      <c r="D34" s="193"/>
      <c r="E34" s="189"/>
    </row>
    <row r="35" spans="1:5">
      <c r="A35" s="79" t="s">
        <v>48</v>
      </c>
      <c r="B35" s="195"/>
      <c r="C35" s="192"/>
      <c r="D35" s="193"/>
      <c r="E35" s="189"/>
    </row>
    <row r="36" spans="1:5">
      <c r="A36" s="80" t="s">
        <v>49</v>
      </c>
      <c r="B36" s="186" t="s">
        <v>47</v>
      </c>
      <c r="C36" s="192"/>
      <c r="D36" s="193"/>
      <c r="E36" s="189"/>
    </row>
    <row r="37" spans="1:5">
      <c r="A37" s="79" t="s">
        <v>50</v>
      </c>
      <c r="B37" s="195"/>
      <c r="C37" s="192"/>
      <c r="D37" s="193"/>
      <c r="E37" s="189"/>
    </row>
    <row r="38" spans="1:5">
      <c r="A38" s="80" t="s">
        <v>51</v>
      </c>
      <c r="B38" s="186" t="s">
        <v>0</v>
      </c>
      <c r="C38" s="192"/>
      <c r="D38" s="193"/>
      <c r="E38" s="189"/>
    </row>
    <row r="39" spans="1:5">
      <c r="A39" s="80" t="s">
        <v>52</v>
      </c>
      <c r="B39" s="191" t="s">
        <v>0</v>
      </c>
      <c r="C39" s="192"/>
      <c r="D39" s="193"/>
      <c r="E39" s="189"/>
    </row>
    <row r="40" spans="1:5">
      <c r="A40" s="82" t="s">
        <v>53</v>
      </c>
      <c r="B40" s="186"/>
      <c r="C40" s="192"/>
      <c r="D40" s="193"/>
      <c r="E40" s="189"/>
    </row>
    <row r="41" spans="1:5">
      <c r="A41" s="82" t="s">
        <v>54</v>
      </c>
      <c r="B41" s="186"/>
      <c r="C41" s="192"/>
      <c r="D41" s="193"/>
      <c r="E41" s="189"/>
    </row>
    <row r="42" spans="1:5" ht="15.75" thickBot="1">
      <c r="A42" s="82" t="s">
        <v>55</v>
      </c>
      <c r="B42" s="186" t="s">
        <v>56</v>
      </c>
      <c r="C42" s="199"/>
      <c r="D42" s="200"/>
      <c r="E42" s="189"/>
    </row>
    <row r="43" spans="1:5" ht="26.25" customHeight="1" thickBot="1">
      <c r="A43" s="571" t="s">
        <v>57</v>
      </c>
      <c r="B43" s="183"/>
      <c r="C43" s="171">
        <f t="shared" si="0"/>
        <v>171819.12000000002</v>
      </c>
      <c r="D43" s="171">
        <f t="shared" si="1"/>
        <v>14318.260000000002</v>
      </c>
      <c r="E43" s="201">
        <v>7.4</v>
      </c>
    </row>
    <row r="44" spans="1:5">
      <c r="A44" s="577" t="s">
        <v>114</v>
      </c>
      <c r="B44" s="159"/>
      <c r="C44" s="202"/>
      <c r="D44" s="184"/>
      <c r="E44" s="203"/>
    </row>
    <row r="45" spans="1:5" ht="18.75" customHeight="1">
      <c r="A45" s="83" t="s">
        <v>60</v>
      </c>
      <c r="B45" s="205" t="s">
        <v>3</v>
      </c>
      <c r="C45" s="206"/>
      <c r="D45" s="184"/>
      <c r="E45" s="207"/>
    </row>
    <row r="46" spans="1:5" ht="21.75" customHeight="1">
      <c r="A46" s="581" t="s">
        <v>61</v>
      </c>
      <c r="B46" s="209" t="s">
        <v>62</v>
      </c>
      <c r="C46" s="206"/>
      <c r="D46" s="184"/>
      <c r="E46" s="207"/>
    </row>
    <row r="47" spans="1:5" ht="17.25" customHeight="1">
      <c r="A47" s="93" t="s">
        <v>63</v>
      </c>
      <c r="B47" s="209" t="s">
        <v>62</v>
      </c>
      <c r="C47" s="206"/>
      <c r="D47" s="184"/>
      <c r="E47" s="207"/>
    </row>
    <row r="48" spans="1:5" ht="20.25" customHeight="1">
      <c r="A48" s="581" t="s">
        <v>64</v>
      </c>
      <c r="B48" s="209" t="s">
        <v>62</v>
      </c>
      <c r="C48" s="206"/>
      <c r="D48" s="184"/>
      <c r="E48" s="207"/>
    </row>
    <row r="49" spans="1:5" ht="22.5" customHeight="1">
      <c r="A49" s="582" t="s">
        <v>65</v>
      </c>
      <c r="B49" s="209" t="s">
        <v>1</v>
      </c>
      <c r="C49" s="206"/>
      <c r="D49" s="184"/>
      <c r="E49" s="207"/>
    </row>
    <row r="50" spans="1:5" ht="21" customHeight="1">
      <c r="A50" s="581" t="s">
        <v>66</v>
      </c>
      <c r="B50" s="209" t="s">
        <v>3</v>
      </c>
      <c r="C50" s="206"/>
      <c r="D50" s="184"/>
      <c r="E50" s="207"/>
    </row>
    <row r="51" spans="1:5">
      <c r="A51" s="581" t="s">
        <v>115</v>
      </c>
      <c r="B51" s="209" t="s">
        <v>3</v>
      </c>
      <c r="C51" s="206"/>
      <c r="D51" s="184"/>
      <c r="E51" s="207"/>
    </row>
    <row r="52" spans="1:5">
      <c r="A52" s="583" t="s">
        <v>116</v>
      </c>
      <c r="B52" s="209"/>
      <c r="C52" s="206"/>
      <c r="D52" s="184"/>
      <c r="E52" s="213"/>
    </row>
    <row r="53" spans="1:5" ht="0.75" customHeight="1">
      <c r="A53" s="93" t="s">
        <v>117</v>
      </c>
      <c r="B53" s="209" t="s">
        <v>3</v>
      </c>
      <c r="C53" s="206"/>
      <c r="D53" s="184"/>
      <c r="E53" s="207"/>
    </row>
    <row r="54" spans="1:5">
      <c r="A54" s="581" t="s">
        <v>73</v>
      </c>
      <c r="B54" s="209" t="s">
        <v>3</v>
      </c>
      <c r="C54" s="206"/>
      <c r="D54" s="184"/>
      <c r="E54" s="207"/>
    </row>
    <row r="55" spans="1:5">
      <c r="A55" s="581" t="s">
        <v>74</v>
      </c>
      <c r="B55" s="209" t="s">
        <v>75</v>
      </c>
      <c r="C55" s="206"/>
      <c r="D55" s="184"/>
      <c r="E55" s="207"/>
    </row>
    <row r="56" spans="1:5">
      <c r="A56" s="584" t="s">
        <v>76</v>
      </c>
      <c r="B56" s="209" t="s">
        <v>155</v>
      </c>
      <c r="C56" s="206"/>
      <c r="D56" s="184"/>
      <c r="E56" s="207"/>
    </row>
    <row r="57" spans="1:5">
      <c r="A57" s="585" t="s">
        <v>77</v>
      </c>
      <c r="B57" s="209" t="s">
        <v>156</v>
      </c>
      <c r="C57" s="206"/>
      <c r="D57" s="184"/>
      <c r="E57" s="207"/>
    </row>
    <row r="58" spans="1:5">
      <c r="A58" s="581" t="s">
        <v>65</v>
      </c>
      <c r="B58" s="209" t="s">
        <v>78</v>
      </c>
      <c r="C58" s="206"/>
      <c r="D58" s="184"/>
      <c r="E58" s="207"/>
    </row>
    <row r="59" spans="1:5">
      <c r="A59" s="581" t="s">
        <v>66</v>
      </c>
      <c r="B59" s="209" t="s">
        <v>3</v>
      </c>
      <c r="C59" s="206"/>
      <c r="D59" s="184"/>
      <c r="E59" s="207"/>
    </row>
    <row r="60" spans="1:5">
      <c r="A60" s="581" t="s">
        <v>79</v>
      </c>
      <c r="B60" s="209" t="s">
        <v>2</v>
      </c>
      <c r="C60" s="206"/>
      <c r="D60" s="184"/>
      <c r="E60" s="207"/>
    </row>
    <row r="61" spans="1:5" ht="15.75" thickBot="1">
      <c r="A61" s="586" t="s">
        <v>80</v>
      </c>
      <c r="B61" s="162" t="s">
        <v>3</v>
      </c>
      <c r="C61" s="217"/>
      <c r="D61" s="184"/>
      <c r="E61" s="218"/>
    </row>
    <row r="62" spans="1:5" ht="15.75" thickBot="1">
      <c r="A62" s="577" t="s">
        <v>81</v>
      </c>
      <c r="B62" s="183" t="s">
        <v>82</v>
      </c>
      <c r="C62" s="202">
        <f t="shared" si="0"/>
        <v>5804.7000000000007</v>
      </c>
      <c r="D62" s="188">
        <f t="shared" si="1"/>
        <v>483.72500000000002</v>
      </c>
      <c r="E62" s="203">
        <v>0.25</v>
      </c>
    </row>
    <row r="63" spans="1:5" ht="15.75" thickBot="1">
      <c r="A63" s="106" t="s">
        <v>83</v>
      </c>
      <c r="B63" s="167" t="s">
        <v>84</v>
      </c>
      <c r="C63" s="193"/>
      <c r="D63" s="193"/>
      <c r="E63" s="218"/>
    </row>
    <row r="64" spans="1:5">
      <c r="A64" s="587" t="s">
        <v>85</v>
      </c>
      <c r="B64" s="229"/>
      <c r="C64" s="188">
        <f t="shared" si="0"/>
        <v>612279.75599999994</v>
      </c>
      <c r="D64" s="188">
        <f t="shared" si="1"/>
        <v>51023.312999999995</v>
      </c>
      <c r="E64" s="230">
        <f>E20+E22+E24+E27+E30+E43+E62</f>
        <v>26.369999999999997</v>
      </c>
    </row>
    <row r="65" spans="1:5" ht="15.75" thickBot="1">
      <c r="A65" s="588" t="s">
        <v>86</v>
      </c>
      <c r="B65" s="232"/>
      <c r="C65" s="193"/>
      <c r="D65" s="193"/>
      <c r="E65" s="233"/>
    </row>
    <row r="66" spans="1:5">
      <c r="A66" s="589" t="s">
        <v>87</v>
      </c>
      <c r="B66" s="235"/>
      <c r="C66" s="188">
        <f t="shared" si="0"/>
        <v>91714.260000000009</v>
      </c>
      <c r="D66" s="188">
        <f t="shared" si="1"/>
        <v>7642.8550000000005</v>
      </c>
      <c r="E66" s="236">
        <v>3.95</v>
      </c>
    </row>
    <row r="67" spans="1:5">
      <c r="A67" s="590" t="s">
        <v>88</v>
      </c>
      <c r="B67" s="235"/>
      <c r="C67" s="193"/>
      <c r="D67" s="193"/>
      <c r="E67" s="238"/>
    </row>
    <row r="68" spans="1:5" ht="15.75" thickBot="1">
      <c r="A68" s="591"/>
      <c r="B68" s="235"/>
      <c r="C68" s="200"/>
      <c r="D68" s="200"/>
      <c r="E68" s="240"/>
    </row>
    <row r="69" spans="1:5">
      <c r="A69" s="592" t="s">
        <v>89</v>
      </c>
      <c r="B69" s="242"/>
      <c r="C69" s="243">
        <f>C64+C66</f>
        <v>703994.01599999995</v>
      </c>
      <c r="D69" s="244">
        <f>D64+D66</f>
        <v>58666.167999999998</v>
      </c>
      <c r="E69" s="245">
        <f>E64+E66</f>
        <v>30.319999999999997</v>
      </c>
    </row>
    <row r="70" spans="1:5" ht="15.75" thickBot="1">
      <c r="A70" s="588" t="s">
        <v>90</v>
      </c>
      <c r="B70" s="247"/>
      <c r="C70" s="248"/>
      <c r="D70" s="249"/>
      <c r="E70" s="250"/>
    </row>
    <row r="71" spans="1:5">
      <c r="A71" s="279"/>
      <c r="B71" s="252"/>
      <c r="C71" s="251"/>
      <c r="D71" s="251"/>
      <c r="E71" s="253"/>
    </row>
    <row r="72" spans="1:5" s="112" customFormat="1">
      <c r="A72" s="279" t="s">
        <v>91</v>
      </c>
      <c r="B72" s="252"/>
      <c r="C72" s="251"/>
      <c r="D72" s="251"/>
      <c r="E72" s="253"/>
    </row>
    <row r="73" spans="1:5" s="112" customFormat="1" ht="15.75" thickBot="1">
      <c r="A73" s="279"/>
      <c r="B73" s="252"/>
      <c r="C73" s="251"/>
      <c r="D73" s="251"/>
      <c r="E73" s="253"/>
    </row>
    <row r="74" spans="1:5" s="112" customFormat="1">
      <c r="A74" s="593"/>
      <c r="B74" s="242"/>
      <c r="C74" s="256" t="s">
        <v>13</v>
      </c>
      <c r="D74" s="257" t="s">
        <v>13</v>
      </c>
      <c r="E74" s="258" t="s">
        <v>14</v>
      </c>
    </row>
    <row r="75" spans="1:5" s="112" customFormat="1">
      <c r="A75" s="594" t="s">
        <v>15</v>
      </c>
      <c r="B75" s="259" t="s">
        <v>16</v>
      </c>
      <c r="C75" s="253" t="s">
        <v>17</v>
      </c>
      <c r="D75" s="260" t="s">
        <v>17</v>
      </c>
      <c r="E75" s="261" t="s">
        <v>18</v>
      </c>
    </row>
    <row r="76" spans="1:5" s="112" customFormat="1">
      <c r="A76" s="594" t="s">
        <v>19</v>
      </c>
      <c r="B76" s="259" t="s">
        <v>20</v>
      </c>
      <c r="C76" s="253" t="s">
        <v>21</v>
      </c>
      <c r="D76" s="260" t="s">
        <v>22</v>
      </c>
      <c r="E76" s="261" t="s">
        <v>23</v>
      </c>
    </row>
    <row r="77" spans="1:5" s="112" customFormat="1">
      <c r="A77" s="595"/>
      <c r="B77" s="263"/>
      <c r="C77" s="252" t="s">
        <v>24</v>
      </c>
      <c r="D77" s="264" t="s">
        <v>24</v>
      </c>
      <c r="E77" s="261" t="s">
        <v>25</v>
      </c>
    </row>
    <row r="78" spans="1:5" s="112" customFormat="1" ht="15.75" thickBot="1">
      <c r="A78" s="595"/>
      <c r="B78" s="247"/>
      <c r="C78" s="253" t="s">
        <v>26</v>
      </c>
      <c r="D78" s="260" t="s">
        <v>26</v>
      </c>
      <c r="E78" s="261" t="s">
        <v>26</v>
      </c>
    </row>
    <row r="79" spans="1:5">
      <c r="A79" s="596" t="s">
        <v>92</v>
      </c>
      <c r="B79" s="259" t="s">
        <v>93</v>
      </c>
      <c r="C79" s="266"/>
      <c r="D79" s="266"/>
      <c r="E79" s="267"/>
    </row>
    <row r="80" spans="1:5">
      <c r="A80" s="597" t="s">
        <v>94</v>
      </c>
      <c r="B80" s="259"/>
      <c r="C80" s="269">
        <f>D80*12</f>
        <v>111450.24000000001</v>
      </c>
      <c r="D80" s="269">
        <f>E80*$B$9</f>
        <v>9287.52</v>
      </c>
      <c r="E80" s="270">
        <v>4.8</v>
      </c>
    </row>
    <row r="81" spans="1:5" ht="15.75" thickBot="1">
      <c r="A81" s="598"/>
      <c r="B81" s="232"/>
      <c r="C81" s="272"/>
      <c r="D81" s="272"/>
      <c r="E81" s="233"/>
    </row>
    <row r="82" spans="1:5">
      <c r="A82" s="597" t="s">
        <v>95</v>
      </c>
      <c r="B82" s="259"/>
      <c r="C82" s="273"/>
      <c r="D82" s="269"/>
      <c r="E82" s="274"/>
    </row>
    <row r="83" spans="1:5">
      <c r="A83" s="597"/>
      <c r="B83" s="259" t="s">
        <v>96</v>
      </c>
      <c r="C83" s="273">
        <f t="shared" ref="C83:C92" si="2">D83*12</f>
        <v>270499.02</v>
      </c>
      <c r="D83" s="269">
        <f t="shared" ref="D83:D90" si="3">E83*$B$9</f>
        <v>22541.585000000003</v>
      </c>
      <c r="E83" s="270">
        <v>11.65</v>
      </c>
    </row>
    <row r="84" spans="1:5" ht="15.75" thickBot="1">
      <c r="A84" s="598"/>
      <c r="B84" s="232"/>
      <c r="C84" s="273"/>
      <c r="D84" s="269"/>
      <c r="E84" s="233"/>
    </row>
    <row r="85" spans="1:5">
      <c r="A85" s="596" t="s">
        <v>97</v>
      </c>
      <c r="B85" s="229"/>
      <c r="C85" s="276"/>
      <c r="D85" s="276"/>
      <c r="E85" s="277"/>
    </row>
    <row r="86" spans="1:5">
      <c r="A86" s="597" t="s">
        <v>98</v>
      </c>
      <c r="B86" s="259" t="s">
        <v>96</v>
      </c>
      <c r="C86" s="269">
        <f t="shared" si="2"/>
        <v>31577.568000000007</v>
      </c>
      <c r="D86" s="269">
        <f t="shared" si="3"/>
        <v>2631.4640000000004</v>
      </c>
      <c r="E86" s="270">
        <v>1.36</v>
      </c>
    </row>
    <row r="87" spans="1:5" ht="15.75" thickBot="1">
      <c r="A87" s="598"/>
      <c r="B87" s="232"/>
      <c r="C87" s="272"/>
      <c r="D87" s="272"/>
      <c r="E87" s="233"/>
    </row>
    <row r="88" spans="1:5">
      <c r="A88" s="597" t="s">
        <v>99</v>
      </c>
      <c r="B88" s="259" t="s">
        <v>100</v>
      </c>
      <c r="C88" s="273">
        <f t="shared" si="2"/>
        <v>35524.764000000003</v>
      </c>
      <c r="D88" s="269">
        <f t="shared" si="3"/>
        <v>2960.3970000000004</v>
      </c>
      <c r="E88" s="270">
        <v>1.53</v>
      </c>
    </row>
    <row r="89" spans="1:5" ht="15.75" thickBot="1">
      <c r="A89" s="597"/>
      <c r="B89" s="259"/>
      <c r="C89" s="273"/>
      <c r="D89" s="269"/>
      <c r="E89" s="233"/>
    </row>
    <row r="90" spans="1:5">
      <c r="A90" s="596" t="s">
        <v>157</v>
      </c>
      <c r="B90" s="229" t="s">
        <v>100</v>
      </c>
      <c r="C90" s="276">
        <f t="shared" si="2"/>
        <v>42258.216000000008</v>
      </c>
      <c r="D90" s="276">
        <f t="shared" si="3"/>
        <v>3521.5180000000005</v>
      </c>
      <c r="E90" s="270">
        <v>1.82</v>
      </c>
    </row>
    <row r="91" spans="1:5" ht="15.75" thickBot="1">
      <c r="A91" s="598" t="s">
        <v>158</v>
      </c>
      <c r="B91" s="232"/>
      <c r="C91" s="272"/>
      <c r="D91" s="272"/>
      <c r="E91" s="233"/>
    </row>
    <row r="92" spans="1:5">
      <c r="A92" s="592" t="s">
        <v>101</v>
      </c>
      <c r="B92" s="263"/>
      <c r="C92" s="266">
        <f t="shared" si="2"/>
        <v>491309.80800000008</v>
      </c>
      <c r="D92" s="278">
        <f>SUM(D80:D91)</f>
        <v>40942.484000000004</v>
      </c>
      <c r="E92" s="245">
        <f>E80+E83+E88+E90+E86</f>
        <v>21.16</v>
      </c>
    </row>
    <row r="93" spans="1:5" ht="15.75" thickBot="1">
      <c r="A93" s="588" t="s">
        <v>102</v>
      </c>
      <c r="B93" s="247"/>
      <c r="C93" s="239"/>
      <c r="D93" s="239"/>
      <c r="E93" s="250"/>
    </row>
    <row r="94" spans="1:5">
      <c r="A94" s="279"/>
      <c r="B94" s="280"/>
      <c r="C94" s="279"/>
      <c r="D94" s="279"/>
      <c r="E94" s="281"/>
    </row>
    <row r="95" spans="1:5">
      <c r="A95" s="282"/>
      <c r="B95" s="282"/>
      <c r="C95" s="283"/>
      <c r="D95" s="283"/>
      <c r="E95" s="283"/>
    </row>
    <row r="96" spans="1:5">
      <c r="A96" s="282"/>
      <c r="B96" s="282"/>
      <c r="C96" s="282"/>
      <c r="D96" s="282"/>
      <c r="E96" s="282"/>
    </row>
    <row r="97" spans="1:5">
      <c r="A97" s="282"/>
      <c r="B97" s="282"/>
      <c r="C97" s="282"/>
      <c r="D97" s="282"/>
      <c r="E97" s="282"/>
    </row>
    <row r="98" spans="1:5">
      <c r="A98" s="282"/>
      <c r="B98" s="282"/>
      <c r="C98" s="282"/>
      <c r="D98" s="282"/>
      <c r="E98" s="282"/>
    </row>
    <row r="99" spans="1:5">
      <c r="A99" s="282"/>
      <c r="B99" s="282"/>
      <c r="C99" s="282"/>
      <c r="D99" s="282"/>
      <c r="E99" s="282"/>
    </row>
    <row r="100" spans="1:5">
      <c r="A100" s="282"/>
      <c r="B100" s="282"/>
      <c r="C100" s="282"/>
      <c r="D100" s="282"/>
      <c r="E100" s="282"/>
    </row>
    <row r="101" spans="1:5">
      <c r="A101" s="282"/>
      <c r="B101" s="282"/>
      <c r="C101" s="282"/>
      <c r="D101" s="282"/>
      <c r="E101" s="282"/>
    </row>
    <row r="102" spans="1:5">
      <c r="A102" s="282" t="s">
        <v>103</v>
      </c>
      <c r="B102" s="282"/>
      <c r="C102" s="282" t="s">
        <v>104</v>
      </c>
      <c r="D102" s="282"/>
      <c r="E102" s="282"/>
    </row>
    <row r="103" spans="1:5">
      <c r="A103" s="282" t="s">
        <v>105</v>
      </c>
      <c r="B103" s="282"/>
      <c r="C103" s="282" t="s">
        <v>106</v>
      </c>
      <c r="D103" s="282"/>
      <c r="E103" s="282"/>
    </row>
    <row r="104" spans="1:5">
      <c r="A104" s="282"/>
      <c r="B104" s="282"/>
      <c r="C104" s="282"/>
      <c r="D104" s="282"/>
      <c r="E104" s="282"/>
    </row>
    <row r="105" spans="1:5">
      <c r="A105" s="282"/>
      <c r="B105" s="282"/>
      <c r="C105" s="282"/>
      <c r="D105" s="282"/>
      <c r="E105" s="282"/>
    </row>
    <row r="106" spans="1:5">
      <c r="A106" s="282" t="s">
        <v>107</v>
      </c>
      <c r="B106" s="282"/>
      <c r="C106" s="282" t="s">
        <v>119</v>
      </c>
      <c r="D106" s="282"/>
      <c r="E106" s="282"/>
    </row>
    <row r="107" spans="1:5">
      <c r="A107" s="282" t="s">
        <v>109</v>
      </c>
      <c r="B107" s="282"/>
      <c r="C107" s="282"/>
      <c r="D107" s="282"/>
      <c r="E107" s="282"/>
    </row>
    <row r="108" spans="1:5">
      <c r="A108" s="282"/>
      <c r="B108" s="282"/>
      <c r="C108" s="282"/>
      <c r="D108" s="282"/>
      <c r="E108" s="282"/>
    </row>
  </sheetData>
  <mergeCells count="10">
    <mergeCell ref="C27:C29"/>
    <mergeCell ref="D27:D29"/>
    <mergeCell ref="E27:E29"/>
    <mergeCell ref="D1:E1"/>
    <mergeCell ref="A2:E2"/>
    <mergeCell ref="A3:E3"/>
    <mergeCell ref="A4:E4"/>
    <mergeCell ref="C24:C26"/>
    <mergeCell ref="D24:D26"/>
    <mergeCell ref="E24:E26"/>
  </mergeCells>
  <printOptions horizontalCentered="1"/>
  <pageMargins left="0.35433070866141736" right="0.15748031496062992" top="0.55118110236220474" bottom="0.55118110236220474" header="0" footer="0"/>
  <pageSetup scale="70" orientation="portrait" r:id="rId1"/>
  <rowBreaks count="1" manualBreakCount="1">
    <brk id="32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8"/>
  <sheetViews>
    <sheetView topLeftCell="A80" workbookViewId="0">
      <selection activeCell="B59" sqref="B59"/>
    </sheetView>
  </sheetViews>
  <sheetFormatPr defaultColWidth="11.5703125" defaultRowHeight="15"/>
  <cols>
    <col min="1" max="1" width="70.5703125" customWidth="1"/>
    <col min="2" max="2" width="32.140625" customWidth="1"/>
    <col min="3" max="4" width="14" customWidth="1"/>
    <col min="5" max="5" width="16.8554687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30" customHeight="1">
      <c r="A1" s="298"/>
      <c r="B1" s="298"/>
      <c r="C1" s="298"/>
      <c r="D1" s="670" t="s">
        <v>127</v>
      </c>
      <c r="E1" s="670"/>
    </row>
    <row r="2" spans="1:5" ht="18.75" customHeight="1">
      <c r="A2" s="671" t="s">
        <v>128</v>
      </c>
      <c r="B2" s="671"/>
      <c r="C2" s="671"/>
      <c r="D2" s="671"/>
      <c r="E2" s="671"/>
    </row>
    <row r="3" spans="1:5" ht="18.75" customHeight="1">
      <c r="A3" s="683" t="s">
        <v>137</v>
      </c>
      <c r="B3" s="683"/>
      <c r="C3" s="683"/>
      <c r="D3" s="683"/>
      <c r="E3" s="683"/>
    </row>
    <row r="4" spans="1:5" ht="20.25" customHeight="1">
      <c r="A4" s="671" t="s">
        <v>138</v>
      </c>
      <c r="B4" s="671"/>
      <c r="C4" s="671"/>
      <c r="D4" s="671"/>
      <c r="E4" s="671"/>
    </row>
    <row r="5" spans="1:5" ht="15.75" customHeight="1" thickBot="1">
      <c r="A5" s="299"/>
      <c r="B5" s="299"/>
      <c r="C5" s="299"/>
      <c r="D5" s="299"/>
      <c r="E5" s="299"/>
    </row>
    <row r="6" spans="1:5">
      <c r="A6" s="2" t="s">
        <v>5</v>
      </c>
      <c r="B6" s="136"/>
      <c r="C6" s="137"/>
      <c r="D6" s="137"/>
      <c r="E6" s="138"/>
    </row>
    <row r="7" spans="1:5" ht="15.75">
      <c r="A7" s="6" t="s">
        <v>6</v>
      </c>
      <c r="B7" s="301">
        <f>B9+B10</f>
        <v>3225.2</v>
      </c>
      <c r="C7" s="141"/>
      <c r="D7" s="141"/>
      <c r="E7" s="142"/>
    </row>
    <row r="8" spans="1:5" ht="15.75">
      <c r="A8" s="143" t="s">
        <v>7</v>
      </c>
      <c r="B8" s="302" t="s">
        <v>8</v>
      </c>
      <c r="C8" s="145"/>
      <c r="D8" s="145"/>
      <c r="E8" s="146"/>
    </row>
    <row r="9" spans="1:5" ht="15.75">
      <c r="A9" s="147" t="s">
        <v>9</v>
      </c>
      <c r="B9" s="301">
        <v>2895.1</v>
      </c>
      <c r="C9" s="141"/>
      <c r="D9" s="141"/>
      <c r="E9" s="142"/>
    </row>
    <row r="10" spans="1:5" ht="15.75">
      <c r="A10" s="164" t="s">
        <v>10</v>
      </c>
      <c r="B10" s="303">
        <v>330.1</v>
      </c>
      <c r="C10" s="149"/>
      <c r="D10" s="149"/>
      <c r="E10" s="150"/>
    </row>
    <row r="11" spans="1:5" ht="15.75">
      <c r="A11" s="293" t="s">
        <v>121</v>
      </c>
      <c r="B11" s="396">
        <v>1072.0999999999999</v>
      </c>
      <c r="C11" s="153"/>
      <c r="D11" s="153"/>
      <c r="E11" s="154"/>
    </row>
    <row r="12" spans="1:5" ht="15.75">
      <c r="A12" s="155" t="s">
        <v>122</v>
      </c>
      <c r="B12" s="392">
        <v>547.29999999999995</v>
      </c>
      <c r="C12" s="149"/>
      <c r="D12" s="149"/>
      <c r="E12" s="150"/>
    </row>
    <row r="13" spans="1:5" ht="15.75">
      <c r="A13" s="151" t="s">
        <v>11</v>
      </c>
      <c r="B13" s="304">
        <v>4</v>
      </c>
      <c r="C13" s="153"/>
      <c r="D13" s="153"/>
      <c r="E13" s="154"/>
    </row>
    <row r="14" spans="1:5" ht="16.5" thickBot="1">
      <c r="A14" s="289" t="s">
        <v>12</v>
      </c>
      <c r="B14" s="393">
        <v>3</v>
      </c>
      <c r="C14" s="394"/>
      <c r="D14" s="394"/>
      <c r="E14" s="395"/>
    </row>
    <row r="15" spans="1:5" ht="15.75">
      <c r="A15" s="306"/>
      <c r="B15" s="157"/>
      <c r="C15" s="158" t="s">
        <v>13</v>
      </c>
      <c r="D15" s="159" t="s">
        <v>13</v>
      </c>
      <c r="E15" s="160" t="s">
        <v>14</v>
      </c>
    </row>
    <row r="16" spans="1:5" ht="15.75">
      <c r="A16" s="307" t="s">
        <v>15</v>
      </c>
      <c r="B16" s="162" t="s">
        <v>16</v>
      </c>
      <c r="C16" s="163" t="s">
        <v>17</v>
      </c>
      <c r="D16" s="162" t="s">
        <v>17</v>
      </c>
      <c r="E16" s="29" t="s">
        <v>18</v>
      </c>
    </row>
    <row r="17" spans="1:5" ht="15.75">
      <c r="A17" s="307" t="s">
        <v>19</v>
      </c>
      <c r="B17" s="162" t="s">
        <v>20</v>
      </c>
      <c r="C17" s="163" t="s">
        <v>21</v>
      </c>
      <c r="D17" s="162" t="s">
        <v>22</v>
      </c>
      <c r="E17" s="29" t="s">
        <v>23</v>
      </c>
    </row>
    <row r="18" spans="1:5" ht="15.75">
      <c r="A18" s="308"/>
      <c r="B18" s="165"/>
      <c r="C18" s="149" t="s">
        <v>24</v>
      </c>
      <c r="D18" s="165" t="s">
        <v>24</v>
      </c>
      <c r="E18" s="29" t="s">
        <v>25</v>
      </c>
    </row>
    <row r="19" spans="1:5" ht="16.5" thickBot="1">
      <c r="A19" s="308"/>
      <c r="B19" s="166"/>
      <c r="C19" s="163" t="s">
        <v>26</v>
      </c>
      <c r="D19" s="167" t="s">
        <v>26</v>
      </c>
      <c r="E19" s="29" t="s">
        <v>26</v>
      </c>
    </row>
    <row r="20" spans="1:5" ht="59.25" customHeight="1" thickBot="1">
      <c r="A20" s="603" t="s">
        <v>27</v>
      </c>
      <c r="B20" s="169"/>
      <c r="C20" s="310">
        <f>D20*12</f>
        <v>169189.644</v>
      </c>
      <c r="D20" s="311">
        <f>$B$9*E20</f>
        <v>14099.137000000001</v>
      </c>
      <c r="E20" s="312">
        <v>4.87</v>
      </c>
    </row>
    <row r="21" spans="1:5" ht="146.25" customHeight="1" thickBot="1">
      <c r="A21" s="604" t="s">
        <v>28</v>
      </c>
      <c r="B21" s="174" t="s">
        <v>29</v>
      </c>
      <c r="C21" s="170"/>
      <c r="D21" s="171"/>
      <c r="E21" s="387"/>
    </row>
    <row r="22" spans="1:5" ht="78.75" hidden="1" customHeight="1">
      <c r="A22" s="649"/>
      <c r="B22" s="175"/>
      <c r="C22" s="170">
        <f t="shared" ref="C22:C68" si="0">D22*12</f>
        <v>0</v>
      </c>
      <c r="D22" s="188">
        <f t="shared" ref="D22:D68" si="1">$B$9*E22</f>
        <v>0</v>
      </c>
      <c r="E22" s="388"/>
    </row>
    <row r="23" spans="1:5" ht="16.5" thickBot="1">
      <c r="A23" s="603" t="s">
        <v>30</v>
      </c>
      <c r="B23" s="177"/>
      <c r="C23" s="317">
        <f t="shared" si="0"/>
        <v>138964.79999999999</v>
      </c>
      <c r="D23" s="311">
        <f t="shared" si="1"/>
        <v>11580.4</v>
      </c>
      <c r="E23" s="312">
        <v>4</v>
      </c>
    </row>
    <row r="24" spans="1:5" ht="116.25" customHeight="1" thickBot="1">
      <c r="A24" s="604" t="s">
        <v>28</v>
      </c>
      <c r="B24" s="174" t="s">
        <v>31</v>
      </c>
      <c r="C24" s="170"/>
      <c r="D24" s="171"/>
      <c r="E24" s="178"/>
    </row>
    <row r="25" spans="1:5">
      <c r="A25" s="606" t="s">
        <v>32</v>
      </c>
      <c r="B25" s="159" t="s">
        <v>33</v>
      </c>
      <c r="C25" s="680">
        <f t="shared" si="0"/>
        <v>86714.035199999998</v>
      </c>
      <c r="D25" s="680">
        <f t="shared" si="1"/>
        <v>7226.1696000000002</v>
      </c>
      <c r="E25" s="677">
        <f>2.4*1.04</f>
        <v>2.496</v>
      </c>
    </row>
    <row r="26" spans="1:5">
      <c r="A26" s="607" t="s">
        <v>34</v>
      </c>
      <c r="B26" s="162" t="s">
        <v>35</v>
      </c>
      <c r="C26" s="681"/>
      <c r="D26" s="681"/>
      <c r="E26" s="678"/>
    </row>
    <row r="27" spans="1:5">
      <c r="A27" s="607" t="s">
        <v>36</v>
      </c>
      <c r="B27" s="162" t="s">
        <v>37</v>
      </c>
      <c r="C27" s="681"/>
      <c r="D27" s="681"/>
      <c r="E27" s="678"/>
    </row>
    <row r="28" spans="1:5" ht="15.75" thickBot="1">
      <c r="A28" s="608"/>
      <c r="B28" s="167"/>
      <c r="C28" s="682"/>
      <c r="D28" s="682"/>
      <c r="E28" s="679"/>
    </row>
    <row r="29" spans="1:5">
      <c r="A29" s="607" t="s">
        <v>38</v>
      </c>
      <c r="B29" s="162" t="s">
        <v>39</v>
      </c>
      <c r="C29" s="680">
        <f t="shared" si="0"/>
        <v>78862.52399999999</v>
      </c>
      <c r="D29" s="680">
        <f t="shared" si="1"/>
        <v>6571.8769999999995</v>
      </c>
      <c r="E29" s="677">
        <v>2.27</v>
      </c>
    </row>
    <row r="30" spans="1:5">
      <c r="A30" s="607" t="s">
        <v>40</v>
      </c>
      <c r="B30" s="162"/>
      <c r="C30" s="681"/>
      <c r="D30" s="681"/>
      <c r="E30" s="678"/>
    </row>
    <row r="31" spans="1:5" ht="15.75" thickBot="1">
      <c r="A31" s="607" t="s">
        <v>41</v>
      </c>
      <c r="B31" s="162"/>
      <c r="C31" s="682"/>
      <c r="D31" s="682"/>
      <c r="E31" s="679"/>
    </row>
    <row r="32" spans="1:5" ht="16.5" thickBot="1">
      <c r="A32" s="603" t="s">
        <v>42</v>
      </c>
      <c r="B32" s="183"/>
      <c r="C32" s="322">
        <f t="shared" si="0"/>
        <v>239547.52223999999</v>
      </c>
      <c r="D32" s="311">
        <f t="shared" si="1"/>
        <v>19962.293519999999</v>
      </c>
      <c r="E32" s="323">
        <f>6.63*1.04</f>
        <v>6.8952</v>
      </c>
    </row>
    <row r="33" spans="1:5">
      <c r="A33" s="164" t="s">
        <v>43</v>
      </c>
      <c r="B33" s="324" t="s">
        <v>113</v>
      </c>
      <c r="C33" s="170"/>
      <c r="D33" s="188"/>
      <c r="E33" s="189"/>
    </row>
    <row r="34" spans="1:5">
      <c r="A34" s="650" t="s">
        <v>45</v>
      </c>
      <c r="B34" s="327"/>
      <c r="C34" s="184"/>
      <c r="D34" s="193"/>
      <c r="E34" s="189"/>
    </row>
    <row r="35" spans="1:5">
      <c r="A35" s="612" t="s">
        <v>46</v>
      </c>
      <c r="B35" s="330" t="s">
        <v>47</v>
      </c>
      <c r="C35" s="184"/>
      <c r="D35" s="193"/>
      <c r="E35" s="189"/>
    </row>
    <row r="36" spans="1:5">
      <c r="A36" s="650"/>
      <c r="B36" s="327"/>
      <c r="C36" s="184"/>
      <c r="D36" s="193"/>
      <c r="E36" s="189"/>
    </row>
    <row r="37" spans="1:5">
      <c r="A37" s="609" t="s">
        <v>48</v>
      </c>
      <c r="B37" s="330"/>
      <c r="C37" s="184"/>
      <c r="D37" s="193"/>
      <c r="E37" s="189"/>
    </row>
    <row r="38" spans="1:5">
      <c r="A38" s="610" t="s">
        <v>49</v>
      </c>
      <c r="B38" s="324" t="s">
        <v>47</v>
      </c>
      <c r="C38" s="184"/>
      <c r="D38" s="193"/>
      <c r="E38" s="189"/>
    </row>
    <row r="39" spans="1:5">
      <c r="A39" s="609" t="s">
        <v>50</v>
      </c>
      <c r="B39" s="330"/>
      <c r="C39" s="184"/>
      <c r="D39" s="193"/>
      <c r="E39" s="189"/>
    </row>
    <row r="40" spans="1:5">
      <c r="A40" s="610" t="s">
        <v>51</v>
      </c>
      <c r="B40" s="324" t="s">
        <v>0</v>
      </c>
      <c r="C40" s="184"/>
      <c r="D40" s="193"/>
      <c r="E40" s="189"/>
    </row>
    <row r="41" spans="1:5">
      <c r="A41" s="610" t="s">
        <v>52</v>
      </c>
      <c r="B41" s="333" t="s">
        <v>0</v>
      </c>
      <c r="C41" s="184"/>
      <c r="D41" s="193"/>
      <c r="E41" s="189"/>
    </row>
    <row r="42" spans="1:5">
      <c r="A42" s="611" t="s">
        <v>53</v>
      </c>
      <c r="B42" s="324"/>
      <c r="C42" s="184"/>
      <c r="D42" s="193"/>
      <c r="E42" s="189"/>
    </row>
    <row r="43" spans="1:5">
      <c r="A43" s="611" t="s">
        <v>54</v>
      </c>
      <c r="B43" s="324"/>
      <c r="C43" s="184"/>
      <c r="D43" s="193"/>
      <c r="E43" s="189"/>
    </row>
    <row r="44" spans="1:5" ht="15.75" thickBot="1">
      <c r="A44" s="611" t="s">
        <v>55</v>
      </c>
      <c r="B44" s="324" t="s">
        <v>56</v>
      </c>
      <c r="C44" s="389"/>
      <c r="D44" s="200"/>
      <c r="E44" s="189"/>
    </row>
    <row r="45" spans="1:5" ht="44.25" customHeight="1" thickBot="1">
      <c r="A45" s="603" t="s">
        <v>57</v>
      </c>
      <c r="B45" s="183"/>
      <c r="C45" s="317">
        <f t="shared" si="0"/>
        <v>270981.36</v>
      </c>
      <c r="D45" s="311">
        <f t="shared" si="1"/>
        <v>22581.78</v>
      </c>
      <c r="E45" s="337">
        <v>7.8</v>
      </c>
    </row>
    <row r="46" spans="1:5">
      <c r="A46" s="164" t="s">
        <v>114</v>
      </c>
      <c r="B46" s="159"/>
      <c r="C46" s="170"/>
      <c r="D46" s="193"/>
      <c r="E46" s="219"/>
    </row>
    <row r="47" spans="1:5">
      <c r="A47" s="612" t="s">
        <v>60</v>
      </c>
      <c r="B47" s="205" t="s">
        <v>3</v>
      </c>
      <c r="C47" s="184"/>
      <c r="D47" s="193"/>
      <c r="E47" s="225"/>
    </row>
    <row r="48" spans="1:5">
      <c r="A48" s="208" t="s">
        <v>61</v>
      </c>
      <c r="B48" s="209" t="s">
        <v>62</v>
      </c>
      <c r="C48" s="184"/>
      <c r="D48" s="193"/>
      <c r="E48" s="225"/>
    </row>
    <row r="49" spans="1:5">
      <c r="A49" s="155" t="s">
        <v>63</v>
      </c>
      <c r="B49" s="209" t="s">
        <v>62</v>
      </c>
      <c r="C49" s="184"/>
      <c r="D49" s="193"/>
      <c r="E49" s="225"/>
    </row>
    <row r="50" spans="1:5">
      <c r="A50" s="208" t="s">
        <v>64</v>
      </c>
      <c r="B50" s="209" t="s">
        <v>62</v>
      </c>
      <c r="C50" s="184"/>
      <c r="D50" s="193"/>
      <c r="E50" s="225"/>
    </row>
    <row r="51" spans="1:5">
      <c r="A51" s="208" t="s">
        <v>65</v>
      </c>
      <c r="B51" s="209" t="s">
        <v>1</v>
      </c>
      <c r="C51" s="184"/>
      <c r="D51" s="193"/>
      <c r="E51" s="225"/>
    </row>
    <row r="52" spans="1:5">
      <c r="A52" s="208" t="s">
        <v>66</v>
      </c>
      <c r="B52" s="209" t="s">
        <v>3</v>
      </c>
      <c r="C52" s="184"/>
      <c r="D52" s="193"/>
      <c r="E52" s="225"/>
    </row>
    <row r="53" spans="1:5">
      <c r="A53" s="211" t="s">
        <v>115</v>
      </c>
      <c r="B53" s="342" t="s">
        <v>3</v>
      </c>
      <c r="C53" s="184"/>
      <c r="D53" s="193"/>
      <c r="E53" s="225"/>
    </row>
    <row r="54" spans="1:5">
      <c r="A54" s="612" t="s">
        <v>116</v>
      </c>
      <c r="B54" s="209"/>
      <c r="C54" s="184"/>
      <c r="D54" s="193"/>
      <c r="E54" s="189"/>
    </row>
    <row r="55" spans="1:5">
      <c r="A55" s="612" t="s">
        <v>117</v>
      </c>
      <c r="B55" s="342" t="s">
        <v>3</v>
      </c>
      <c r="C55" s="184"/>
      <c r="D55" s="193"/>
      <c r="E55" s="225"/>
    </row>
    <row r="56" spans="1:5">
      <c r="A56" s="208" t="s">
        <v>73</v>
      </c>
      <c r="B56" s="209" t="s">
        <v>3</v>
      </c>
      <c r="C56" s="184"/>
      <c r="D56" s="193"/>
      <c r="E56" s="225"/>
    </row>
    <row r="57" spans="1:5">
      <c r="A57" s="208" t="s">
        <v>74</v>
      </c>
      <c r="B57" s="209" t="s">
        <v>75</v>
      </c>
      <c r="C57" s="184"/>
      <c r="D57" s="193"/>
      <c r="E57" s="225"/>
    </row>
    <row r="58" spans="1:5">
      <c r="A58" s="651" t="s">
        <v>76</v>
      </c>
      <c r="B58" s="92" t="s">
        <v>155</v>
      </c>
      <c r="C58" s="184"/>
      <c r="D58" s="193"/>
      <c r="E58" s="225"/>
    </row>
    <row r="59" spans="1:5">
      <c r="A59" s="208" t="s">
        <v>77</v>
      </c>
      <c r="B59" s="92" t="s">
        <v>156</v>
      </c>
      <c r="C59" s="184"/>
      <c r="D59" s="193"/>
      <c r="E59" s="225"/>
    </row>
    <row r="60" spans="1:5">
      <c r="A60" s="208" t="s">
        <v>65</v>
      </c>
      <c r="B60" s="209" t="s">
        <v>78</v>
      </c>
      <c r="C60" s="184"/>
      <c r="D60" s="193"/>
      <c r="E60" s="225"/>
    </row>
    <row r="61" spans="1:5">
      <c r="A61" s="208" t="s">
        <v>66</v>
      </c>
      <c r="B61" s="209" t="s">
        <v>3</v>
      </c>
      <c r="C61" s="184"/>
      <c r="D61" s="193"/>
      <c r="E61" s="225"/>
    </row>
    <row r="62" spans="1:5">
      <c r="A62" s="208" t="s">
        <v>79</v>
      </c>
      <c r="B62" s="209" t="s">
        <v>2</v>
      </c>
      <c r="C62" s="184"/>
      <c r="D62" s="193"/>
      <c r="E62" s="225"/>
    </row>
    <row r="63" spans="1:5" ht="15.75" thickBot="1">
      <c r="A63" s="651" t="s">
        <v>80</v>
      </c>
      <c r="B63" s="167" t="s">
        <v>3</v>
      </c>
      <c r="C63" s="184"/>
      <c r="D63" s="193"/>
      <c r="E63" s="220"/>
    </row>
    <row r="64" spans="1:5" ht="15.75">
      <c r="A64" s="606" t="s">
        <v>81</v>
      </c>
      <c r="B64" s="159" t="s">
        <v>82</v>
      </c>
      <c r="C64" s="310">
        <f t="shared" si="0"/>
        <v>38215.32</v>
      </c>
      <c r="D64" s="315">
        <f t="shared" si="1"/>
        <v>3184.61</v>
      </c>
      <c r="E64" s="338">
        <v>1.1000000000000001</v>
      </c>
    </row>
    <row r="65" spans="1:5" ht="16.5" thickBot="1">
      <c r="A65" s="608" t="s">
        <v>83</v>
      </c>
      <c r="B65" s="167" t="s">
        <v>84</v>
      </c>
      <c r="C65" s="322"/>
      <c r="D65" s="328"/>
      <c r="E65" s="344"/>
    </row>
    <row r="66" spans="1:5" ht="15.75">
      <c r="A66" s="607" t="s">
        <v>85</v>
      </c>
      <c r="B66" s="162"/>
      <c r="C66" s="310">
        <f t="shared" si="0"/>
        <v>1022475.20544</v>
      </c>
      <c r="D66" s="315">
        <f t="shared" si="1"/>
        <v>85206.267120000004</v>
      </c>
      <c r="E66" s="338">
        <f>E20+E23+E25+E29+E32+E45+E64</f>
        <v>29.431200000000004</v>
      </c>
    </row>
    <row r="67" spans="1:5" ht="16.5" thickBot="1">
      <c r="A67" s="607" t="s">
        <v>86</v>
      </c>
      <c r="B67" s="162"/>
      <c r="C67" s="322"/>
      <c r="D67" s="328"/>
      <c r="E67" s="344"/>
    </row>
    <row r="68" spans="1:5" ht="15.75">
      <c r="A68" s="606" t="s">
        <v>87</v>
      </c>
      <c r="B68" s="159"/>
      <c r="C68" s="310">
        <f t="shared" si="0"/>
        <v>152861.28</v>
      </c>
      <c r="D68" s="315">
        <f t="shared" si="1"/>
        <v>12738.44</v>
      </c>
      <c r="E68" s="338">
        <v>4.4000000000000004</v>
      </c>
    </row>
    <row r="69" spans="1:5" ht="15.75">
      <c r="A69" s="607" t="s">
        <v>88</v>
      </c>
      <c r="B69" s="162"/>
      <c r="C69" s="322"/>
      <c r="D69" s="328"/>
      <c r="E69" s="339"/>
    </row>
    <row r="70" spans="1:5" ht="16.5" thickBot="1">
      <c r="A70" s="608"/>
      <c r="B70" s="167"/>
      <c r="C70" s="335"/>
      <c r="D70" s="336"/>
      <c r="E70" s="345"/>
    </row>
    <row r="71" spans="1:5" ht="15.75">
      <c r="A71" s="606" t="s">
        <v>89</v>
      </c>
      <c r="B71" s="157"/>
      <c r="C71" s="346">
        <f>C66+C68</f>
        <v>1175336.48544</v>
      </c>
      <c r="D71" s="347">
        <f>D66+D68</f>
        <v>97944.707120000006</v>
      </c>
      <c r="E71" s="348">
        <f>E66+E68</f>
        <v>33.831200000000003</v>
      </c>
    </row>
    <row r="72" spans="1:5" ht="15.75" thickBot="1">
      <c r="A72" s="608" t="s">
        <v>90</v>
      </c>
      <c r="B72" s="166"/>
      <c r="C72" s="390"/>
      <c r="D72" s="391"/>
      <c r="E72" s="220"/>
    </row>
    <row r="73" spans="1:5" s="112" customFormat="1" ht="15.75">
      <c r="A73" s="351" t="s">
        <v>91</v>
      </c>
      <c r="B73" s="149"/>
      <c r="C73" s="354"/>
      <c r="D73" s="354"/>
      <c r="E73" s="355"/>
    </row>
    <row r="74" spans="1:5" s="112" customFormat="1" ht="16.5" thickBot="1">
      <c r="A74" s="351"/>
      <c r="B74" s="149"/>
      <c r="C74" s="354"/>
      <c r="D74" s="354"/>
      <c r="E74" s="355"/>
    </row>
    <row r="75" spans="1:5" s="112" customFormat="1" ht="15.75">
      <c r="A75" s="306"/>
      <c r="B75" s="157"/>
      <c r="C75" s="356" t="s">
        <v>13</v>
      </c>
      <c r="D75" s="357" t="s">
        <v>13</v>
      </c>
      <c r="E75" s="227" t="s">
        <v>14</v>
      </c>
    </row>
    <row r="76" spans="1:5" s="112" customFormat="1" ht="15.75">
      <c r="A76" s="307" t="s">
        <v>15</v>
      </c>
      <c r="B76" s="162" t="s">
        <v>16</v>
      </c>
      <c r="C76" s="355" t="s">
        <v>17</v>
      </c>
      <c r="D76" s="207" t="s">
        <v>17</v>
      </c>
      <c r="E76" s="225" t="s">
        <v>18</v>
      </c>
    </row>
    <row r="77" spans="1:5" s="112" customFormat="1" ht="15.75">
      <c r="A77" s="307" t="s">
        <v>19</v>
      </c>
      <c r="B77" s="162" t="s">
        <v>20</v>
      </c>
      <c r="C77" s="355" t="s">
        <v>21</v>
      </c>
      <c r="D77" s="207" t="s">
        <v>22</v>
      </c>
      <c r="E77" s="225" t="s">
        <v>23</v>
      </c>
    </row>
    <row r="78" spans="1:5" s="112" customFormat="1" ht="15.75">
      <c r="A78" s="308"/>
      <c r="B78" s="165"/>
      <c r="C78" s="354" t="s">
        <v>24</v>
      </c>
      <c r="D78" s="358" t="s">
        <v>24</v>
      </c>
      <c r="E78" s="225" t="s">
        <v>25</v>
      </c>
    </row>
    <row r="79" spans="1:5" s="112" customFormat="1" ht="16.5" thickBot="1">
      <c r="A79" s="359"/>
      <c r="B79" s="166"/>
      <c r="C79" s="360" t="s">
        <v>26</v>
      </c>
      <c r="D79" s="218" t="s">
        <v>26</v>
      </c>
      <c r="E79" s="225" t="s">
        <v>26</v>
      </c>
    </row>
    <row r="80" spans="1:5">
      <c r="A80" s="653" t="s">
        <v>92</v>
      </c>
      <c r="B80" s="162" t="s">
        <v>93</v>
      </c>
      <c r="C80" s="362"/>
      <c r="D80" s="226"/>
      <c r="E80" s="219"/>
    </row>
    <row r="81" spans="1:5" ht="15.75">
      <c r="A81" s="651" t="s">
        <v>94</v>
      </c>
      <c r="B81" s="162"/>
      <c r="C81" s="363">
        <f>D81*12</f>
        <v>166757.76000000001</v>
      </c>
      <c r="D81" s="364">
        <f>E81*$B$9</f>
        <v>13896.48</v>
      </c>
      <c r="E81" s="325">
        <v>4.8</v>
      </c>
    </row>
    <row r="82" spans="1:5" ht="16.5" thickBot="1">
      <c r="A82" s="216"/>
      <c r="B82" s="167"/>
      <c r="C82" s="366"/>
      <c r="D82" s="367"/>
      <c r="E82" s="344"/>
    </row>
    <row r="83" spans="1:5" ht="15.75">
      <c r="A83" s="651" t="s">
        <v>95</v>
      </c>
      <c r="B83" s="162"/>
      <c r="C83" s="363"/>
      <c r="D83" s="364"/>
      <c r="E83" s="339"/>
    </row>
    <row r="84" spans="1:5" ht="15.75">
      <c r="A84" s="651"/>
      <c r="B84" s="162" t="s">
        <v>96</v>
      </c>
      <c r="C84" s="363">
        <f t="shared" ref="C84:C93" si="2">D84*12</f>
        <v>552385.07999999996</v>
      </c>
      <c r="D84" s="364">
        <f t="shared" ref="D84:D91" si="3">E84*$B$9</f>
        <v>46032.09</v>
      </c>
      <c r="E84" s="325">
        <v>15.9</v>
      </c>
    </row>
    <row r="85" spans="1:5" ht="16.5" thickBot="1">
      <c r="A85" s="216"/>
      <c r="B85" s="167"/>
      <c r="C85" s="363"/>
      <c r="D85" s="364"/>
      <c r="E85" s="344"/>
    </row>
    <row r="86" spans="1:5" ht="15.75">
      <c r="A86" s="653" t="s">
        <v>97</v>
      </c>
      <c r="B86" s="159"/>
      <c r="C86" s="368"/>
      <c r="D86" s="369"/>
      <c r="E86" s="370"/>
    </row>
    <row r="87" spans="1:5" ht="15.75">
      <c r="A87" s="651" t="s">
        <v>98</v>
      </c>
      <c r="B87" s="162" t="s">
        <v>96</v>
      </c>
      <c r="C87" s="363">
        <f t="shared" si="2"/>
        <v>59754.864000000001</v>
      </c>
      <c r="D87" s="364">
        <f t="shared" si="3"/>
        <v>4979.5720000000001</v>
      </c>
      <c r="E87" s="325">
        <v>1.72</v>
      </c>
    </row>
    <row r="88" spans="1:5" ht="16.5" thickBot="1">
      <c r="A88" s="216"/>
      <c r="B88" s="167"/>
      <c r="C88" s="366"/>
      <c r="D88" s="367"/>
      <c r="E88" s="344"/>
    </row>
    <row r="89" spans="1:5" ht="16.5" hidden="1" thickBot="1">
      <c r="A89" s="651" t="s">
        <v>99</v>
      </c>
      <c r="B89" s="162" t="s">
        <v>100</v>
      </c>
      <c r="C89" s="363">
        <f t="shared" si="2"/>
        <v>0</v>
      </c>
      <c r="D89" s="364">
        <f t="shared" si="3"/>
        <v>0</v>
      </c>
      <c r="E89" s="325">
        <v>0</v>
      </c>
    </row>
    <row r="90" spans="1:5" ht="16.5" hidden="1" thickBot="1">
      <c r="A90" s="651"/>
      <c r="B90" s="162"/>
      <c r="C90" s="363"/>
      <c r="D90" s="364"/>
      <c r="E90" s="344"/>
    </row>
    <row r="91" spans="1:5" ht="15.75">
      <c r="A91" s="265" t="s">
        <v>157</v>
      </c>
      <c r="B91" s="159" t="s">
        <v>100</v>
      </c>
      <c r="C91" s="368">
        <f t="shared" si="2"/>
        <v>104223.59999999999</v>
      </c>
      <c r="D91" s="369">
        <f t="shared" si="3"/>
        <v>8685.2999999999993</v>
      </c>
      <c r="E91" s="325">
        <v>3</v>
      </c>
    </row>
    <row r="92" spans="1:5" ht="16.5" thickBot="1">
      <c r="A92" s="275" t="s">
        <v>158</v>
      </c>
      <c r="B92" s="167"/>
      <c r="C92" s="366"/>
      <c r="D92" s="367"/>
      <c r="E92" s="344"/>
    </row>
    <row r="93" spans="1:5" ht="15.75">
      <c r="A93" s="607" t="s">
        <v>101</v>
      </c>
      <c r="B93" s="165"/>
      <c r="C93" s="372">
        <f t="shared" si="2"/>
        <v>883121.304</v>
      </c>
      <c r="D93" s="347">
        <f>SUM(D81:D92)</f>
        <v>73593.441999999995</v>
      </c>
      <c r="E93" s="348">
        <f>E81+E84+E89+E91+E87</f>
        <v>25.419999999999998</v>
      </c>
    </row>
    <row r="94" spans="1:5" ht="16.5" thickBot="1">
      <c r="A94" s="608" t="s">
        <v>102</v>
      </c>
      <c r="B94" s="166"/>
      <c r="C94" s="373"/>
      <c r="D94" s="374"/>
      <c r="E94" s="344"/>
    </row>
    <row r="95" spans="1:5" ht="15.75">
      <c r="A95" s="222"/>
      <c r="B95" s="149"/>
      <c r="C95" s="375"/>
      <c r="D95" s="375"/>
      <c r="E95" s="376">
        <f>E93+E71</f>
        <v>59.251199999999997</v>
      </c>
    </row>
    <row r="96" spans="1:5">
      <c r="A96" s="377"/>
      <c r="B96" s="377"/>
      <c r="C96" s="378"/>
      <c r="D96" s="378"/>
      <c r="E96" s="378"/>
    </row>
    <row r="97" spans="1:5">
      <c r="A97" s="377"/>
      <c r="B97" s="377"/>
      <c r="C97" s="377"/>
      <c r="D97" s="377"/>
      <c r="E97" s="377"/>
    </row>
    <row r="98" spans="1:5">
      <c r="A98" s="377"/>
      <c r="B98" s="377"/>
      <c r="C98" s="377"/>
      <c r="D98" s="377"/>
      <c r="E98" s="377"/>
    </row>
    <row r="103" spans="1:5">
      <c r="A103" t="s">
        <v>103</v>
      </c>
      <c r="C103" t="s">
        <v>104</v>
      </c>
    </row>
    <row r="104" spans="1:5">
      <c r="A104" t="s">
        <v>105</v>
      </c>
      <c r="C104" t="s">
        <v>106</v>
      </c>
    </row>
    <row r="107" spans="1:5">
      <c r="A107" t="s">
        <v>107</v>
      </c>
      <c r="C107" t="s">
        <v>132</v>
      </c>
    </row>
    <row r="108" spans="1:5">
      <c r="A108" t="s">
        <v>109</v>
      </c>
    </row>
  </sheetData>
  <mergeCells count="10">
    <mergeCell ref="E25:E28"/>
    <mergeCell ref="C29:C31"/>
    <mergeCell ref="D29:D31"/>
    <mergeCell ref="E29:E31"/>
    <mergeCell ref="D1:E1"/>
    <mergeCell ref="A2:E2"/>
    <mergeCell ref="A3:E3"/>
    <mergeCell ref="A4:E4"/>
    <mergeCell ref="C25:C28"/>
    <mergeCell ref="D25:D28"/>
  </mergeCells>
  <pageMargins left="0.25" right="0.25" top="0.75" bottom="0.75" header="0.3" footer="0.3"/>
  <pageSetup paperSize="9" scale="6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9"/>
  <sheetViews>
    <sheetView topLeftCell="A80" workbookViewId="0">
      <selection activeCell="B58" sqref="B58:B59"/>
    </sheetView>
  </sheetViews>
  <sheetFormatPr defaultColWidth="11.5703125" defaultRowHeight="15"/>
  <cols>
    <col min="1" max="1" width="66.85546875" customWidth="1"/>
    <col min="2" max="2" width="32.140625" customWidth="1"/>
    <col min="3" max="4" width="14" customWidth="1"/>
    <col min="5" max="5" width="16.570312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30" customHeight="1">
      <c r="A1" s="298"/>
      <c r="B1" s="298"/>
      <c r="C1" s="298"/>
      <c r="D1" s="670" t="s">
        <v>127</v>
      </c>
      <c r="E1" s="670"/>
    </row>
    <row r="2" spans="1:5" ht="18.75" customHeight="1">
      <c r="A2" s="671" t="s">
        <v>128</v>
      </c>
      <c r="B2" s="671"/>
      <c r="C2" s="671"/>
      <c r="D2" s="671"/>
      <c r="E2" s="671"/>
    </row>
    <row r="3" spans="1:5" ht="18.75" customHeight="1">
      <c r="A3" s="683" t="s">
        <v>139</v>
      </c>
      <c r="B3" s="683"/>
      <c r="C3" s="683"/>
      <c r="D3" s="683"/>
      <c r="E3" s="683"/>
    </row>
    <row r="4" spans="1:5" ht="20.25" customHeight="1">
      <c r="A4" s="671" t="s">
        <v>140</v>
      </c>
      <c r="B4" s="671"/>
      <c r="C4" s="671"/>
      <c r="D4" s="671"/>
      <c r="E4" s="671"/>
    </row>
    <row r="5" spans="1:5" ht="15.75" customHeight="1" thickBot="1">
      <c r="A5" s="299"/>
      <c r="B5" s="299"/>
      <c r="C5" s="299"/>
      <c r="D5" s="299"/>
      <c r="E5" s="299"/>
    </row>
    <row r="6" spans="1:5">
      <c r="A6" s="2" t="s">
        <v>5</v>
      </c>
      <c r="B6" s="136"/>
      <c r="C6" s="137"/>
      <c r="D6" s="137"/>
      <c r="E6" s="138"/>
    </row>
    <row r="7" spans="1:5" ht="15.75">
      <c r="A7" s="6" t="s">
        <v>6</v>
      </c>
      <c r="B7" s="301">
        <f>B9+B10</f>
        <v>2061.6</v>
      </c>
      <c r="C7" s="141"/>
      <c r="D7" s="141"/>
      <c r="E7" s="142"/>
    </row>
    <row r="8" spans="1:5" ht="15.75">
      <c r="A8" s="143" t="s">
        <v>7</v>
      </c>
      <c r="B8" s="302" t="s">
        <v>8</v>
      </c>
      <c r="C8" s="145"/>
      <c r="D8" s="145"/>
      <c r="E8" s="146"/>
    </row>
    <row r="9" spans="1:5" ht="15.75">
      <c r="A9" s="147" t="s">
        <v>9</v>
      </c>
      <c r="B9" s="301">
        <v>1875.5</v>
      </c>
      <c r="C9" s="141"/>
      <c r="D9" s="141"/>
      <c r="E9" s="142"/>
    </row>
    <row r="10" spans="1:5" ht="15.75">
      <c r="A10" s="164" t="s">
        <v>10</v>
      </c>
      <c r="B10" s="303">
        <v>186.1</v>
      </c>
      <c r="C10" s="149"/>
      <c r="D10" s="149"/>
      <c r="E10" s="150"/>
    </row>
    <row r="11" spans="1:5" ht="15.75">
      <c r="A11" s="293" t="s">
        <v>121</v>
      </c>
      <c r="B11" s="303">
        <v>769</v>
      </c>
      <c r="C11" s="145"/>
      <c r="D11" s="145"/>
      <c r="E11" s="146"/>
    </row>
    <row r="12" spans="1:5" ht="15.75">
      <c r="A12" s="155" t="s">
        <v>122</v>
      </c>
      <c r="B12" s="304">
        <v>385.5</v>
      </c>
      <c r="C12" s="153"/>
      <c r="D12" s="153"/>
      <c r="E12" s="154"/>
    </row>
    <row r="13" spans="1:5" ht="15.75">
      <c r="A13" s="151" t="s">
        <v>11</v>
      </c>
      <c r="B13" s="304">
        <v>4</v>
      </c>
      <c r="C13" s="153"/>
      <c r="D13" s="153"/>
      <c r="E13" s="154"/>
    </row>
    <row r="14" spans="1:5" ht="16.5" thickBot="1">
      <c r="A14" s="289" t="s">
        <v>12</v>
      </c>
      <c r="B14" s="393">
        <v>2</v>
      </c>
      <c r="C14" s="394"/>
      <c r="D14" s="394"/>
      <c r="E14" s="395"/>
    </row>
    <row r="15" spans="1:5" ht="15.75">
      <c r="A15" s="306"/>
      <c r="B15" s="157"/>
      <c r="C15" s="158" t="s">
        <v>13</v>
      </c>
      <c r="D15" s="159" t="s">
        <v>13</v>
      </c>
      <c r="E15" s="160" t="s">
        <v>14</v>
      </c>
    </row>
    <row r="16" spans="1:5" ht="15.75">
      <c r="A16" s="307" t="s">
        <v>15</v>
      </c>
      <c r="B16" s="162" t="s">
        <v>16</v>
      </c>
      <c r="C16" s="163" t="s">
        <v>17</v>
      </c>
      <c r="D16" s="162" t="s">
        <v>17</v>
      </c>
      <c r="E16" s="29" t="s">
        <v>18</v>
      </c>
    </row>
    <row r="17" spans="1:5" ht="15.75">
      <c r="A17" s="307" t="s">
        <v>19</v>
      </c>
      <c r="B17" s="162" t="s">
        <v>20</v>
      </c>
      <c r="C17" s="163" t="s">
        <v>21</v>
      </c>
      <c r="D17" s="162" t="s">
        <v>22</v>
      </c>
      <c r="E17" s="29" t="s">
        <v>23</v>
      </c>
    </row>
    <row r="18" spans="1:5" ht="15.75">
      <c r="A18" s="308"/>
      <c r="B18" s="165"/>
      <c r="C18" s="149" t="s">
        <v>24</v>
      </c>
      <c r="D18" s="165" t="s">
        <v>24</v>
      </c>
      <c r="E18" s="29" t="s">
        <v>25</v>
      </c>
    </row>
    <row r="19" spans="1:5" ht="16.5" thickBot="1">
      <c r="A19" s="308"/>
      <c r="B19" s="166"/>
      <c r="C19" s="163" t="s">
        <v>26</v>
      </c>
      <c r="D19" s="167" t="s">
        <v>26</v>
      </c>
      <c r="E19" s="29" t="s">
        <v>26</v>
      </c>
    </row>
    <row r="20" spans="1:5" ht="59.25" customHeight="1" thickBot="1">
      <c r="A20" s="619" t="s">
        <v>27</v>
      </c>
      <c r="B20" s="169"/>
      <c r="C20" s="310">
        <f>D20*12</f>
        <v>109604.22</v>
      </c>
      <c r="D20" s="311">
        <f>$B$9*E20</f>
        <v>9133.6849999999995</v>
      </c>
      <c r="E20" s="312">
        <v>4.87</v>
      </c>
    </row>
    <row r="21" spans="1:5" ht="146.25" customHeight="1" thickBot="1">
      <c r="A21" s="620" t="s">
        <v>28</v>
      </c>
      <c r="B21" s="174" t="s">
        <v>29</v>
      </c>
      <c r="C21" s="310"/>
      <c r="D21" s="311"/>
      <c r="E21" s="312"/>
    </row>
    <row r="22" spans="1:5" ht="78.75" hidden="1" customHeight="1">
      <c r="A22" s="654"/>
      <c r="B22" s="175"/>
      <c r="C22" s="310">
        <f t="shared" ref="C22:C68" si="0">D22*12</f>
        <v>0</v>
      </c>
      <c r="D22" s="315">
        <f t="shared" ref="D22:D68" si="1">$B$9*E22</f>
        <v>0</v>
      </c>
      <c r="E22" s="316"/>
    </row>
    <row r="23" spans="1:5" ht="29.25" thickBot="1">
      <c r="A23" s="619" t="s">
        <v>30</v>
      </c>
      <c r="B23" s="177"/>
      <c r="C23" s="317">
        <f t="shared" si="0"/>
        <v>90024</v>
      </c>
      <c r="D23" s="311">
        <f t="shared" si="1"/>
        <v>7502</v>
      </c>
      <c r="E23" s="312">
        <v>4</v>
      </c>
    </row>
    <row r="24" spans="1:5" ht="116.25" customHeight="1" thickBot="1">
      <c r="A24" s="620" t="s">
        <v>28</v>
      </c>
      <c r="B24" s="174" t="s">
        <v>31</v>
      </c>
      <c r="C24" s="310"/>
      <c r="D24" s="311"/>
      <c r="E24" s="318"/>
    </row>
    <row r="25" spans="1:5">
      <c r="A25" s="621" t="s">
        <v>32</v>
      </c>
      <c r="B25" s="159" t="s">
        <v>33</v>
      </c>
      <c r="C25" s="680">
        <f t="shared" si="0"/>
        <v>56174.975999999995</v>
      </c>
      <c r="D25" s="680">
        <f t="shared" si="1"/>
        <v>4681.2479999999996</v>
      </c>
      <c r="E25" s="677">
        <f>2.4*1.04</f>
        <v>2.496</v>
      </c>
    </row>
    <row r="26" spans="1:5">
      <c r="A26" s="622" t="s">
        <v>34</v>
      </c>
      <c r="B26" s="162" t="s">
        <v>35</v>
      </c>
      <c r="C26" s="681"/>
      <c r="D26" s="681"/>
      <c r="E26" s="678"/>
    </row>
    <row r="27" spans="1:5">
      <c r="A27" s="622" t="s">
        <v>36</v>
      </c>
      <c r="B27" s="162" t="s">
        <v>37</v>
      </c>
      <c r="C27" s="681"/>
      <c r="D27" s="681"/>
      <c r="E27" s="678"/>
    </row>
    <row r="28" spans="1:5" ht="15.75" thickBot="1">
      <c r="A28" s="623"/>
      <c r="B28" s="167"/>
      <c r="C28" s="682"/>
      <c r="D28" s="682"/>
      <c r="E28" s="679"/>
    </row>
    <row r="29" spans="1:5">
      <c r="A29" s="622" t="s">
        <v>38</v>
      </c>
      <c r="B29" s="162" t="s">
        <v>39</v>
      </c>
      <c r="C29" s="680">
        <f t="shared" si="0"/>
        <v>51088.62</v>
      </c>
      <c r="D29" s="680">
        <f t="shared" si="1"/>
        <v>4257.3850000000002</v>
      </c>
      <c r="E29" s="677">
        <v>2.27</v>
      </c>
    </row>
    <row r="30" spans="1:5">
      <c r="A30" s="622" t="s">
        <v>40</v>
      </c>
      <c r="B30" s="162"/>
      <c r="C30" s="681"/>
      <c r="D30" s="681"/>
      <c r="E30" s="678"/>
    </row>
    <row r="31" spans="1:5" ht="15.75" thickBot="1">
      <c r="A31" s="622" t="s">
        <v>41</v>
      </c>
      <c r="B31" s="162"/>
      <c r="C31" s="682"/>
      <c r="D31" s="682"/>
      <c r="E31" s="679"/>
    </row>
    <row r="32" spans="1:5" ht="29.25" thickBot="1">
      <c r="A32" s="619" t="s">
        <v>42</v>
      </c>
      <c r="B32" s="183"/>
      <c r="C32" s="322">
        <f t="shared" si="0"/>
        <v>155183.37119999999</v>
      </c>
      <c r="D32" s="311">
        <f t="shared" si="1"/>
        <v>12931.9476</v>
      </c>
      <c r="E32" s="323">
        <f>6.63*1.04</f>
        <v>6.8952</v>
      </c>
    </row>
    <row r="33" spans="1:5" ht="15.75">
      <c r="A33" s="30" t="s">
        <v>43</v>
      </c>
      <c r="B33" s="324" t="s">
        <v>113</v>
      </c>
      <c r="C33" s="310"/>
      <c r="D33" s="315"/>
      <c r="E33" s="325"/>
    </row>
    <row r="34" spans="1:5" ht="15.75">
      <c r="A34" s="95" t="s">
        <v>45</v>
      </c>
      <c r="B34" s="327"/>
      <c r="C34" s="322"/>
      <c r="D34" s="328"/>
      <c r="E34" s="325"/>
    </row>
    <row r="35" spans="1:5" ht="15.75">
      <c r="A35" s="96" t="s">
        <v>46</v>
      </c>
      <c r="B35" s="330" t="s">
        <v>47</v>
      </c>
      <c r="C35" s="322"/>
      <c r="D35" s="328"/>
      <c r="E35" s="325"/>
    </row>
    <row r="36" spans="1:5" ht="15.75">
      <c r="A36" s="95"/>
      <c r="B36" s="327"/>
      <c r="C36" s="322"/>
      <c r="D36" s="328"/>
      <c r="E36" s="325"/>
    </row>
    <row r="37" spans="1:5" ht="15.75">
      <c r="A37" s="624" t="s">
        <v>48</v>
      </c>
      <c r="B37" s="330"/>
      <c r="C37" s="322"/>
      <c r="D37" s="328"/>
      <c r="E37" s="325"/>
    </row>
    <row r="38" spans="1:5" ht="15.75">
      <c r="A38" s="625" t="s">
        <v>49</v>
      </c>
      <c r="B38" s="324" t="s">
        <v>47</v>
      </c>
      <c r="C38" s="322"/>
      <c r="D38" s="328"/>
      <c r="E38" s="325"/>
    </row>
    <row r="39" spans="1:5" ht="15.75">
      <c r="A39" s="624" t="s">
        <v>50</v>
      </c>
      <c r="B39" s="330"/>
      <c r="C39" s="322"/>
      <c r="D39" s="328"/>
      <c r="E39" s="325"/>
    </row>
    <row r="40" spans="1:5" ht="15.75">
      <c r="A40" s="625" t="s">
        <v>51</v>
      </c>
      <c r="B40" s="324" t="s">
        <v>0</v>
      </c>
      <c r="C40" s="322"/>
      <c r="D40" s="328"/>
      <c r="E40" s="325"/>
    </row>
    <row r="41" spans="1:5" ht="15.75">
      <c r="A41" s="625" t="s">
        <v>52</v>
      </c>
      <c r="B41" s="333" t="s">
        <v>0</v>
      </c>
      <c r="C41" s="322"/>
      <c r="D41" s="328"/>
      <c r="E41" s="325"/>
    </row>
    <row r="42" spans="1:5" ht="15.75">
      <c r="A42" s="626" t="s">
        <v>53</v>
      </c>
      <c r="B42" s="324"/>
      <c r="C42" s="322"/>
      <c r="D42" s="328"/>
      <c r="E42" s="325"/>
    </row>
    <row r="43" spans="1:5" ht="15.75">
      <c r="A43" s="626" t="s">
        <v>54</v>
      </c>
      <c r="B43" s="324"/>
      <c r="C43" s="322"/>
      <c r="D43" s="328"/>
      <c r="E43" s="325"/>
    </row>
    <row r="44" spans="1:5" ht="16.5" thickBot="1">
      <c r="A44" s="626" t="s">
        <v>55</v>
      </c>
      <c r="B44" s="324" t="s">
        <v>56</v>
      </c>
      <c r="C44" s="335"/>
      <c r="D44" s="336"/>
      <c r="E44" s="325"/>
    </row>
    <row r="45" spans="1:5" ht="44.25" customHeight="1" thickBot="1">
      <c r="A45" s="619" t="s">
        <v>57</v>
      </c>
      <c r="B45" s="183"/>
      <c r="C45" s="317">
        <f t="shared" si="0"/>
        <v>175546.8</v>
      </c>
      <c r="D45" s="311">
        <f t="shared" si="1"/>
        <v>14628.9</v>
      </c>
      <c r="E45" s="337">
        <v>7.8</v>
      </c>
    </row>
    <row r="46" spans="1:5" ht="15.75">
      <c r="A46" s="30" t="s">
        <v>114</v>
      </c>
      <c r="B46" s="159"/>
      <c r="C46" s="310"/>
      <c r="D46" s="328"/>
      <c r="E46" s="338"/>
    </row>
    <row r="47" spans="1:5" ht="15.75">
      <c r="A47" s="96" t="s">
        <v>60</v>
      </c>
      <c r="B47" s="205" t="s">
        <v>3</v>
      </c>
      <c r="C47" s="322"/>
      <c r="D47" s="328"/>
      <c r="E47" s="339"/>
    </row>
    <row r="48" spans="1:5" ht="15.75">
      <c r="A48" s="91" t="s">
        <v>61</v>
      </c>
      <c r="B48" s="209" t="s">
        <v>62</v>
      </c>
      <c r="C48" s="322"/>
      <c r="D48" s="328"/>
      <c r="E48" s="339"/>
    </row>
    <row r="49" spans="1:5" ht="15.75">
      <c r="A49" s="627" t="s">
        <v>63</v>
      </c>
      <c r="B49" s="209" t="s">
        <v>62</v>
      </c>
      <c r="C49" s="322"/>
      <c r="D49" s="328"/>
      <c r="E49" s="339"/>
    </row>
    <row r="50" spans="1:5" ht="15.75">
      <c r="A50" s="91" t="s">
        <v>64</v>
      </c>
      <c r="B50" s="209" t="s">
        <v>62</v>
      </c>
      <c r="C50" s="322"/>
      <c r="D50" s="328"/>
      <c r="E50" s="339"/>
    </row>
    <row r="51" spans="1:5" ht="15.75">
      <c r="A51" s="91" t="s">
        <v>65</v>
      </c>
      <c r="B51" s="209" t="s">
        <v>1</v>
      </c>
      <c r="C51" s="322"/>
      <c r="D51" s="328"/>
      <c r="E51" s="339"/>
    </row>
    <row r="52" spans="1:5" ht="15.75">
      <c r="A52" s="91" t="s">
        <v>66</v>
      </c>
      <c r="B52" s="209" t="s">
        <v>3</v>
      </c>
      <c r="C52" s="322"/>
      <c r="D52" s="328"/>
      <c r="E52" s="339"/>
    </row>
    <row r="53" spans="1:5" ht="15.75">
      <c r="A53" s="94" t="s">
        <v>115</v>
      </c>
      <c r="B53" s="342" t="s">
        <v>3</v>
      </c>
      <c r="C53" s="322"/>
      <c r="D53" s="328"/>
      <c r="E53" s="339"/>
    </row>
    <row r="54" spans="1:5" ht="15.75">
      <c r="A54" s="96" t="s">
        <v>116</v>
      </c>
      <c r="B54" s="209"/>
      <c r="C54" s="322"/>
      <c r="D54" s="328"/>
      <c r="E54" s="325"/>
    </row>
    <row r="55" spans="1:5" ht="15.75">
      <c r="A55" s="96" t="s">
        <v>117</v>
      </c>
      <c r="B55" s="342" t="s">
        <v>3</v>
      </c>
      <c r="C55" s="322"/>
      <c r="D55" s="328"/>
      <c r="E55" s="339"/>
    </row>
    <row r="56" spans="1:5" ht="15.75">
      <c r="A56" s="91" t="s">
        <v>73</v>
      </c>
      <c r="B56" s="209" t="s">
        <v>3</v>
      </c>
      <c r="C56" s="322"/>
      <c r="D56" s="328"/>
      <c r="E56" s="339"/>
    </row>
    <row r="57" spans="1:5" ht="15.75">
      <c r="A57" s="91" t="s">
        <v>74</v>
      </c>
      <c r="B57" s="209" t="s">
        <v>75</v>
      </c>
      <c r="C57" s="322"/>
      <c r="D57" s="328"/>
      <c r="E57" s="339"/>
    </row>
    <row r="58" spans="1:5" ht="15.75">
      <c r="A58" s="97" t="s">
        <v>76</v>
      </c>
      <c r="B58" s="209" t="s">
        <v>155</v>
      </c>
      <c r="C58" s="322"/>
      <c r="D58" s="328"/>
      <c r="E58" s="339"/>
    </row>
    <row r="59" spans="1:5" ht="15.75">
      <c r="A59" s="91" t="s">
        <v>77</v>
      </c>
      <c r="B59" s="209" t="s">
        <v>156</v>
      </c>
      <c r="C59" s="322"/>
      <c r="D59" s="328"/>
      <c r="E59" s="339"/>
    </row>
    <row r="60" spans="1:5" ht="15.75">
      <c r="A60" s="91" t="s">
        <v>65</v>
      </c>
      <c r="B60" s="209" t="s">
        <v>78</v>
      </c>
      <c r="C60" s="322"/>
      <c r="D60" s="328"/>
      <c r="E60" s="339"/>
    </row>
    <row r="61" spans="1:5" ht="15.75">
      <c r="A61" s="91" t="s">
        <v>66</v>
      </c>
      <c r="B61" s="209" t="s">
        <v>3</v>
      </c>
      <c r="C61" s="322"/>
      <c r="D61" s="328"/>
      <c r="E61" s="339"/>
    </row>
    <row r="62" spans="1:5" ht="15.75">
      <c r="A62" s="91" t="s">
        <v>79</v>
      </c>
      <c r="B62" s="209" t="s">
        <v>2</v>
      </c>
      <c r="C62" s="322"/>
      <c r="D62" s="328"/>
      <c r="E62" s="339"/>
    </row>
    <row r="63" spans="1:5" ht="16.5" thickBot="1">
      <c r="A63" s="97" t="s">
        <v>80</v>
      </c>
      <c r="B63" s="167" t="s">
        <v>3</v>
      </c>
      <c r="C63" s="322"/>
      <c r="D63" s="328"/>
      <c r="E63" s="344"/>
    </row>
    <row r="64" spans="1:5" ht="15.75">
      <c r="A64" s="621" t="s">
        <v>81</v>
      </c>
      <c r="B64" s="159" t="s">
        <v>82</v>
      </c>
      <c r="C64" s="310">
        <f t="shared" si="0"/>
        <v>24756.600000000002</v>
      </c>
      <c r="D64" s="315">
        <f t="shared" si="1"/>
        <v>2063.0500000000002</v>
      </c>
      <c r="E64" s="338">
        <v>1.1000000000000001</v>
      </c>
    </row>
    <row r="65" spans="1:5" ht="16.5" thickBot="1">
      <c r="A65" s="623" t="s">
        <v>83</v>
      </c>
      <c r="B65" s="167" t="s">
        <v>84</v>
      </c>
      <c r="C65" s="322"/>
      <c r="D65" s="328"/>
      <c r="E65" s="344"/>
    </row>
    <row r="66" spans="1:5" ht="15.75">
      <c r="A66" s="622" t="s">
        <v>85</v>
      </c>
      <c r="B66" s="162"/>
      <c r="C66" s="310">
        <f t="shared" si="0"/>
        <v>662378.58720000018</v>
      </c>
      <c r="D66" s="315">
        <f t="shared" si="1"/>
        <v>55198.21560000001</v>
      </c>
      <c r="E66" s="338">
        <f>E20+E23+E25+E29+E32+E45+E64</f>
        <v>29.431200000000004</v>
      </c>
    </row>
    <row r="67" spans="1:5" ht="16.5" thickBot="1">
      <c r="A67" s="622" t="s">
        <v>86</v>
      </c>
      <c r="B67" s="162"/>
      <c r="C67" s="322"/>
      <c r="D67" s="328"/>
      <c r="E67" s="344"/>
    </row>
    <row r="68" spans="1:5" ht="15.75">
      <c r="A68" s="621" t="s">
        <v>87</v>
      </c>
      <c r="B68" s="159"/>
      <c r="C68" s="310">
        <f t="shared" si="0"/>
        <v>99026.400000000009</v>
      </c>
      <c r="D68" s="315">
        <f t="shared" si="1"/>
        <v>8252.2000000000007</v>
      </c>
      <c r="E68" s="338">
        <v>4.4000000000000004</v>
      </c>
    </row>
    <row r="69" spans="1:5" ht="15.75">
      <c r="A69" s="622" t="s">
        <v>88</v>
      </c>
      <c r="B69" s="162"/>
      <c r="C69" s="322"/>
      <c r="D69" s="328"/>
      <c r="E69" s="339"/>
    </row>
    <row r="70" spans="1:5" ht="16.5" thickBot="1">
      <c r="A70" s="623"/>
      <c r="B70" s="167"/>
      <c r="C70" s="335"/>
      <c r="D70" s="336"/>
      <c r="E70" s="345"/>
    </row>
    <row r="71" spans="1:5" ht="15.75">
      <c r="A71" s="621" t="s">
        <v>89</v>
      </c>
      <c r="B71" s="157"/>
      <c r="C71" s="346">
        <f>C66+C68</f>
        <v>761404.98720000021</v>
      </c>
      <c r="D71" s="347">
        <f>D66+D68</f>
        <v>63450.415600000008</v>
      </c>
      <c r="E71" s="348">
        <f>E66+E68</f>
        <v>33.831200000000003</v>
      </c>
    </row>
    <row r="72" spans="1:5" ht="21" customHeight="1" thickBot="1">
      <c r="A72" s="623" t="s">
        <v>90</v>
      </c>
      <c r="B72" s="166"/>
      <c r="C72" s="349"/>
      <c r="D72" s="350"/>
      <c r="E72" s="344"/>
    </row>
    <row r="73" spans="1:5" s="112" customFormat="1" ht="15.75">
      <c r="A73" s="351" t="s">
        <v>91</v>
      </c>
      <c r="B73" s="149"/>
      <c r="C73" s="354"/>
      <c r="D73" s="354"/>
      <c r="E73" s="355"/>
    </row>
    <row r="74" spans="1:5" s="112" customFormat="1" ht="16.5" thickBot="1">
      <c r="A74" s="351"/>
      <c r="B74" s="149"/>
      <c r="C74" s="354"/>
      <c r="D74" s="354"/>
      <c r="E74" s="355"/>
    </row>
    <row r="75" spans="1:5" s="112" customFormat="1" ht="15.75">
      <c r="A75" s="306"/>
      <c r="B75" s="157"/>
      <c r="C75" s="356" t="s">
        <v>13</v>
      </c>
      <c r="D75" s="357" t="s">
        <v>13</v>
      </c>
      <c r="E75" s="227" t="s">
        <v>14</v>
      </c>
    </row>
    <row r="76" spans="1:5" s="112" customFormat="1" ht="15.75">
      <c r="A76" s="307" t="s">
        <v>15</v>
      </c>
      <c r="B76" s="162" t="s">
        <v>16</v>
      </c>
      <c r="C76" s="355" t="s">
        <v>17</v>
      </c>
      <c r="D76" s="207" t="s">
        <v>17</v>
      </c>
      <c r="E76" s="225" t="s">
        <v>18</v>
      </c>
    </row>
    <row r="77" spans="1:5" s="112" customFormat="1" ht="15.75">
      <c r="A77" s="307" t="s">
        <v>19</v>
      </c>
      <c r="B77" s="162" t="s">
        <v>20</v>
      </c>
      <c r="C77" s="355" t="s">
        <v>21</v>
      </c>
      <c r="D77" s="207" t="s">
        <v>22</v>
      </c>
      <c r="E77" s="225" t="s">
        <v>23</v>
      </c>
    </row>
    <row r="78" spans="1:5" s="112" customFormat="1" ht="15.75">
      <c r="A78" s="308"/>
      <c r="B78" s="165"/>
      <c r="C78" s="354" t="s">
        <v>24</v>
      </c>
      <c r="D78" s="358" t="s">
        <v>24</v>
      </c>
      <c r="E78" s="225" t="s">
        <v>25</v>
      </c>
    </row>
    <row r="79" spans="1:5" s="112" customFormat="1" ht="16.5" thickBot="1">
      <c r="A79" s="359"/>
      <c r="B79" s="166"/>
      <c r="C79" s="360" t="s">
        <v>26</v>
      </c>
      <c r="D79" s="218" t="s">
        <v>26</v>
      </c>
      <c r="E79" s="225" t="s">
        <v>26</v>
      </c>
    </row>
    <row r="80" spans="1:5" ht="15.75">
      <c r="A80" s="653" t="s">
        <v>92</v>
      </c>
      <c r="B80" s="162" t="s">
        <v>93</v>
      </c>
      <c r="C80" s="368"/>
      <c r="D80" s="369"/>
      <c r="E80" s="338"/>
    </row>
    <row r="81" spans="1:5" ht="15.75">
      <c r="A81" s="651" t="s">
        <v>94</v>
      </c>
      <c r="B81" s="162"/>
      <c r="C81" s="363">
        <f>D81*12</f>
        <v>108028.79999999999</v>
      </c>
      <c r="D81" s="364">
        <f>E81*$B$9</f>
        <v>9002.4</v>
      </c>
      <c r="E81" s="325">
        <v>4.8</v>
      </c>
    </row>
    <row r="82" spans="1:5" ht="16.5" thickBot="1">
      <c r="A82" s="216"/>
      <c r="B82" s="167"/>
      <c r="C82" s="366"/>
      <c r="D82" s="367"/>
      <c r="E82" s="344"/>
    </row>
    <row r="83" spans="1:5" ht="15.75">
      <c r="A83" s="651" t="s">
        <v>95</v>
      </c>
      <c r="B83" s="162"/>
      <c r="C83" s="363"/>
      <c r="D83" s="364"/>
      <c r="E83" s="339"/>
    </row>
    <row r="84" spans="1:5" ht="15.75">
      <c r="A84" s="651"/>
      <c r="B84" s="162" t="s">
        <v>96</v>
      </c>
      <c r="C84" s="363">
        <f t="shared" ref="C84:C94" si="2">D84*12</f>
        <v>357845.4</v>
      </c>
      <c r="D84" s="364">
        <f t="shared" ref="D84:D93" si="3">E84*$B$9</f>
        <v>29820.45</v>
      </c>
      <c r="E84" s="325">
        <v>15.9</v>
      </c>
    </row>
    <row r="85" spans="1:5" ht="16.5" thickBot="1">
      <c r="A85" s="216"/>
      <c r="B85" s="167"/>
      <c r="C85" s="363"/>
      <c r="D85" s="364"/>
      <c r="E85" s="344"/>
    </row>
    <row r="86" spans="1:5" ht="15.75">
      <c r="A86" s="653" t="s">
        <v>97</v>
      </c>
      <c r="B86" s="159"/>
      <c r="C86" s="368"/>
      <c r="D86" s="369"/>
      <c r="E86" s="370"/>
    </row>
    <row r="87" spans="1:5" ht="15.75">
      <c r="A87" s="651" t="s">
        <v>98</v>
      </c>
      <c r="B87" s="162" t="s">
        <v>96</v>
      </c>
      <c r="C87" s="363">
        <f t="shared" si="2"/>
        <v>38710.32</v>
      </c>
      <c r="D87" s="364">
        <f t="shared" si="3"/>
        <v>3225.86</v>
      </c>
      <c r="E87" s="325">
        <v>1.72</v>
      </c>
    </row>
    <row r="88" spans="1:5" ht="16.5" thickBot="1">
      <c r="A88" s="216"/>
      <c r="B88" s="167"/>
      <c r="C88" s="366"/>
      <c r="D88" s="367"/>
      <c r="E88" s="344"/>
    </row>
    <row r="89" spans="1:5" ht="16.5" hidden="1" customHeight="1">
      <c r="A89" s="651" t="s">
        <v>99</v>
      </c>
      <c r="B89" s="162" t="s">
        <v>100</v>
      </c>
      <c r="C89" s="363">
        <f t="shared" si="2"/>
        <v>0</v>
      </c>
      <c r="D89" s="364">
        <f t="shared" si="3"/>
        <v>0</v>
      </c>
      <c r="E89" s="325">
        <v>0</v>
      </c>
    </row>
    <row r="90" spans="1:5" ht="16.5" hidden="1" customHeight="1">
      <c r="A90" s="651"/>
      <c r="B90" s="162"/>
      <c r="C90" s="363"/>
      <c r="D90" s="364"/>
      <c r="E90" s="344"/>
    </row>
    <row r="91" spans="1:5" ht="15.75">
      <c r="A91" s="265" t="s">
        <v>157</v>
      </c>
      <c r="B91" s="159" t="s">
        <v>100</v>
      </c>
      <c r="C91" s="368">
        <f t="shared" si="2"/>
        <v>67518</v>
      </c>
      <c r="D91" s="369">
        <f t="shared" si="3"/>
        <v>5626.5</v>
      </c>
      <c r="E91" s="325">
        <v>3</v>
      </c>
    </row>
    <row r="92" spans="1:5" ht="16.5" thickBot="1">
      <c r="A92" s="275" t="s">
        <v>158</v>
      </c>
      <c r="B92" s="167"/>
      <c r="C92" s="366"/>
      <c r="D92" s="367"/>
      <c r="E92" s="344"/>
    </row>
    <row r="93" spans="1:5" ht="16.5" thickBot="1">
      <c r="A93" s="658" t="s">
        <v>131</v>
      </c>
      <c r="B93" s="183" t="s">
        <v>118</v>
      </c>
      <c r="C93" s="363">
        <f t="shared" si="2"/>
        <v>0</v>
      </c>
      <c r="D93" s="364">
        <f t="shared" si="3"/>
        <v>0</v>
      </c>
      <c r="E93" s="371">
        <v>0</v>
      </c>
    </row>
    <row r="94" spans="1:5" ht="15.75">
      <c r="A94" s="607" t="s">
        <v>101</v>
      </c>
      <c r="B94" s="165"/>
      <c r="C94" s="372">
        <f t="shared" si="2"/>
        <v>572102.52</v>
      </c>
      <c r="D94" s="347">
        <f>SUM(D81:D93)</f>
        <v>47675.21</v>
      </c>
      <c r="E94" s="348">
        <f>E81+E84+E89+E91+E87+E93</f>
        <v>25.419999999999998</v>
      </c>
    </row>
    <row r="95" spans="1:5" ht="16.5" thickBot="1">
      <c r="A95" s="608" t="s">
        <v>102</v>
      </c>
      <c r="B95" s="166"/>
      <c r="C95" s="373"/>
      <c r="D95" s="374"/>
      <c r="E95" s="384"/>
    </row>
    <row r="96" spans="1:5" ht="15.75">
      <c r="A96" s="222"/>
      <c r="B96" s="149"/>
      <c r="C96" s="375"/>
      <c r="D96" s="375"/>
      <c r="E96" s="385">
        <f>E94+E71</f>
        <v>59.251199999999997</v>
      </c>
    </row>
    <row r="97" spans="1:5" ht="15.75">
      <c r="A97" s="377"/>
      <c r="B97" s="377"/>
      <c r="C97" s="386"/>
      <c r="D97" s="386"/>
      <c r="E97" s="386"/>
    </row>
    <row r="98" spans="1:5">
      <c r="A98" s="377"/>
      <c r="B98" s="377"/>
      <c r="C98" s="377"/>
      <c r="D98" s="377"/>
      <c r="E98" s="377"/>
    </row>
    <row r="99" spans="1:5">
      <c r="A99" s="377"/>
      <c r="B99" s="377"/>
      <c r="C99" s="377"/>
      <c r="D99" s="377"/>
      <c r="E99" s="377"/>
    </row>
    <row r="104" spans="1:5">
      <c r="A104" t="s">
        <v>103</v>
      </c>
      <c r="C104" t="s">
        <v>104</v>
      </c>
    </row>
    <row r="105" spans="1:5">
      <c r="A105" t="s">
        <v>105</v>
      </c>
      <c r="C105" t="s">
        <v>106</v>
      </c>
    </row>
    <row r="108" spans="1:5">
      <c r="A108" t="s">
        <v>107</v>
      </c>
      <c r="C108" t="s">
        <v>132</v>
      </c>
    </row>
    <row r="109" spans="1:5">
      <c r="A109" t="s">
        <v>109</v>
      </c>
    </row>
  </sheetData>
  <mergeCells count="10">
    <mergeCell ref="E25:E28"/>
    <mergeCell ref="C29:C31"/>
    <mergeCell ref="D29:D31"/>
    <mergeCell ref="E29:E31"/>
    <mergeCell ref="D1:E1"/>
    <mergeCell ref="A2:E2"/>
    <mergeCell ref="A3:E3"/>
    <mergeCell ref="A4:E4"/>
    <mergeCell ref="C25:C28"/>
    <mergeCell ref="D25:D28"/>
  </mergeCells>
  <pageMargins left="0.25" right="0.25" top="0.75" bottom="0.75" header="0.3" footer="0.3"/>
  <pageSetup paperSize="9" scale="6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8"/>
  <sheetViews>
    <sheetView topLeftCell="A74" workbookViewId="0">
      <selection activeCell="F88" sqref="F88"/>
    </sheetView>
  </sheetViews>
  <sheetFormatPr defaultColWidth="11.5703125" defaultRowHeight="15"/>
  <cols>
    <col min="1" max="1" width="69.5703125" customWidth="1"/>
    <col min="2" max="2" width="34.42578125" customWidth="1"/>
    <col min="3" max="4" width="14" customWidth="1"/>
    <col min="5" max="5" width="15.2851562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30" customHeight="1">
      <c r="A1" s="298"/>
      <c r="B1" s="298"/>
      <c r="C1" s="298"/>
      <c r="D1" s="670" t="s">
        <v>127</v>
      </c>
      <c r="E1" s="670"/>
    </row>
    <row r="2" spans="1:5" ht="18.75" customHeight="1">
      <c r="A2" s="671" t="s">
        <v>128</v>
      </c>
      <c r="B2" s="671"/>
      <c r="C2" s="671"/>
      <c r="D2" s="671"/>
      <c r="E2" s="671"/>
    </row>
    <row r="3" spans="1:5" ht="18.75" customHeight="1">
      <c r="A3" s="683" t="s">
        <v>135</v>
      </c>
      <c r="B3" s="683"/>
      <c r="C3" s="683"/>
      <c r="D3" s="683"/>
      <c r="E3" s="683"/>
    </row>
    <row r="4" spans="1:5" ht="20.25" customHeight="1">
      <c r="A4" s="671" t="s">
        <v>159</v>
      </c>
      <c r="B4" s="671"/>
      <c r="C4" s="671"/>
      <c r="D4" s="671"/>
      <c r="E4" s="671"/>
    </row>
    <row r="5" spans="1:5" ht="15.75" customHeight="1" thickBot="1">
      <c r="A5" s="299"/>
      <c r="B5" s="299"/>
      <c r="C5" s="299"/>
      <c r="D5" s="299"/>
      <c r="E5" s="299"/>
    </row>
    <row r="6" spans="1:5">
      <c r="A6" s="2" t="s">
        <v>5</v>
      </c>
      <c r="B6" s="136"/>
      <c r="C6" s="137"/>
      <c r="D6" s="137"/>
      <c r="E6" s="138"/>
    </row>
    <row r="7" spans="1:5" ht="15.75">
      <c r="A7" s="6" t="s">
        <v>6</v>
      </c>
      <c r="B7" s="301">
        <v>3205.2</v>
      </c>
      <c r="C7" s="141"/>
      <c r="D7" s="141"/>
      <c r="E7" s="142"/>
    </row>
    <row r="8" spans="1:5" ht="15.75">
      <c r="A8" s="143" t="s">
        <v>7</v>
      </c>
      <c r="B8" s="302" t="s">
        <v>8</v>
      </c>
      <c r="C8" s="145"/>
      <c r="D8" s="145"/>
      <c r="E8" s="146"/>
    </row>
    <row r="9" spans="1:5" ht="15.75">
      <c r="A9" s="147" t="s">
        <v>9</v>
      </c>
      <c r="B9" s="301">
        <v>1902.2</v>
      </c>
      <c r="C9" s="141"/>
      <c r="D9" s="141"/>
      <c r="E9" s="142"/>
    </row>
    <row r="10" spans="1:5" ht="15.75">
      <c r="A10" s="164" t="s">
        <v>10</v>
      </c>
      <c r="B10" s="303"/>
      <c r="C10" s="149"/>
      <c r="D10" s="149"/>
      <c r="E10" s="150"/>
    </row>
    <row r="11" spans="1:5" ht="15.75">
      <c r="A11" s="293" t="s">
        <v>121</v>
      </c>
      <c r="B11" s="304">
        <v>909.4</v>
      </c>
      <c r="C11" s="153"/>
      <c r="D11" s="153"/>
      <c r="E11" s="154"/>
    </row>
    <row r="12" spans="1:5" ht="15.75">
      <c r="A12" s="155" t="s">
        <v>122</v>
      </c>
      <c r="B12" s="392">
        <v>333.6</v>
      </c>
      <c r="C12" s="149"/>
      <c r="D12" s="149"/>
      <c r="E12" s="150"/>
    </row>
    <row r="13" spans="1:5" ht="15.75">
      <c r="A13" s="151" t="s">
        <v>11</v>
      </c>
      <c r="B13" s="304">
        <v>5</v>
      </c>
      <c r="C13" s="153"/>
      <c r="D13" s="153"/>
      <c r="E13" s="154"/>
    </row>
    <row r="14" spans="1:5" ht="16.5" thickBot="1">
      <c r="A14" s="289" t="s">
        <v>12</v>
      </c>
      <c r="B14" s="393">
        <v>2</v>
      </c>
      <c r="C14" s="394"/>
      <c r="D14" s="394"/>
      <c r="E14" s="395"/>
    </row>
    <row r="15" spans="1:5">
      <c r="A15" s="156"/>
      <c r="B15" s="157"/>
      <c r="C15" s="158" t="s">
        <v>13</v>
      </c>
      <c r="D15" s="159" t="s">
        <v>13</v>
      </c>
      <c r="E15" s="160" t="s">
        <v>14</v>
      </c>
    </row>
    <row r="16" spans="1:5">
      <c r="A16" s="161" t="s">
        <v>15</v>
      </c>
      <c r="B16" s="162" t="s">
        <v>16</v>
      </c>
      <c r="C16" s="163" t="s">
        <v>17</v>
      </c>
      <c r="D16" s="162" t="s">
        <v>17</v>
      </c>
      <c r="E16" s="29" t="s">
        <v>18</v>
      </c>
    </row>
    <row r="17" spans="1:5">
      <c r="A17" s="161" t="s">
        <v>19</v>
      </c>
      <c r="B17" s="162" t="s">
        <v>20</v>
      </c>
      <c r="C17" s="163" t="s">
        <v>21</v>
      </c>
      <c r="D17" s="162" t="s">
        <v>22</v>
      </c>
      <c r="E17" s="29" t="s">
        <v>23</v>
      </c>
    </row>
    <row r="18" spans="1:5">
      <c r="A18" s="164"/>
      <c r="B18" s="165"/>
      <c r="C18" s="149" t="s">
        <v>24</v>
      </c>
      <c r="D18" s="165" t="s">
        <v>24</v>
      </c>
      <c r="E18" s="29" t="s">
        <v>25</v>
      </c>
    </row>
    <row r="19" spans="1:5" ht="15.75" thickBot="1">
      <c r="A19" s="164"/>
      <c r="B19" s="166"/>
      <c r="C19" s="163" t="s">
        <v>26</v>
      </c>
      <c r="D19" s="167" t="s">
        <v>26</v>
      </c>
      <c r="E19" s="29" t="s">
        <v>26</v>
      </c>
    </row>
    <row r="20" spans="1:5" ht="59.25" customHeight="1" thickBot="1">
      <c r="A20" s="168" t="s">
        <v>27</v>
      </c>
      <c r="B20" s="169"/>
      <c r="C20" s="310">
        <f>D20*12</f>
        <v>111164.568</v>
      </c>
      <c r="D20" s="311">
        <f>$B$9*E20</f>
        <v>9263.7139999999999</v>
      </c>
      <c r="E20" s="312">
        <v>4.87</v>
      </c>
    </row>
    <row r="21" spans="1:5" ht="146.25" customHeight="1" thickBot="1">
      <c r="A21" s="173" t="s">
        <v>28</v>
      </c>
      <c r="B21" s="174" t="s">
        <v>29</v>
      </c>
      <c r="C21" s="310"/>
      <c r="D21" s="311"/>
      <c r="E21" s="312"/>
    </row>
    <row r="22" spans="1:5" ht="78.75" hidden="1" customHeight="1">
      <c r="A22" s="657"/>
      <c r="B22" s="175"/>
      <c r="C22" s="310">
        <f t="shared" ref="C22:C68" si="0">D22*12</f>
        <v>0</v>
      </c>
      <c r="D22" s="568">
        <f t="shared" ref="D22:D68" si="1">$B$9*E22</f>
        <v>0</v>
      </c>
      <c r="E22" s="316"/>
    </row>
    <row r="23" spans="1:5" ht="26.25" thickBot="1">
      <c r="A23" s="168" t="s">
        <v>30</v>
      </c>
      <c r="B23" s="177"/>
      <c r="C23" s="317">
        <f t="shared" si="0"/>
        <v>91305.600000000006</v>
      </c>
      <c r="D23" s="311">
        <f t="shared" si="1"/>
        <v>7608.8</v>
      </c>
      <c r="E23" s="312">
        <v>4</v>
      </c>
    </row>
    <row r="24" spans="1:5" ht="116.25" customHeight="1" thickBot="1">
      <c r="A24" s="173" t="s">
        <v>28</v>
      </c>
      <c r="B24" s="174" t="s">
        <v>31</v>
      </c>
      <c r="C24" s="310"/>
      <c r="D24" s="311"/>
      <c r="E24" s="318"/>
    </row>
    <row r="25" spans="1:5">
      <c r="A25" s="180" t="s">
        <v>32</v>
      </c>
      <c r="B25" s="159" t="s">
        <v>33</v>
      </c>
      <c r="C25" s="680">
        <f t="shared" si="0"/>
        <v>56974.6944</v>
      </c>
      <c r="D25" s="680">
        <f t="shared" si="1"/>
        <v>4747.8912</v>
      </c>
      <c r="E25" s="677">
        <f>2.4*1.04</f>
        <v>2.496</v>
      </c>
    </row>
    <row r="26" spans="1:5">
      <c r="A26" s="181" t="s">
        <v>34</v>
      </c>
      <c r="B26" s="162" t="s">
        <v>35</v>
      </c>
      <c r="C26" s="681"/>
      <c r="D26" s="681"/>
      <c r="E26" s="678"/>
    </row>
    <row r="27" spans="1:5">
      <c r="A27" s="181" t="s">
        <v>36</v>
      </c>
      <c r="B27" s="162" t="s">
        <v>37</v>
      </c>
      <c r="C27" s="681"/>
      <c r="D27" s="681"/>
      <c r="E27" s="678"/>
    </row>
    <row r="28" spans="1:5" ht="15.75" thickBot="1">
      <c r="A28" s="182"/>
      <c r="B28" s="167"/>
      <c r="C28" s="682"/>
      <c r="D28" s="682"/>
      <c r="E28" s="679"/>
    </row>
    <row r="29" spans="1:5">
      <c r="A29" s="181" t="s">
        <v>38</v>
      </c>
      <c r="B29" s="162" t="s">
        <v>39</v>
      </c>
      <c r="C29" s="680">
        <f t="shared" si="0"/>
        <v>51815.928</v>
      </c>
      <c r="D29" s="680">
        <f t="shared" si="1"/>
        <v>4317.9939999999997</v>
      </c>
      <c r="E29" s="677">
        <v>2.27</v>
      </c>
    </row>
    <row r="30" spans="1:5">
      <c r="A30" s="181" t="s">
        <v>40</v>
      </c>
      <c r="B30" s="162"/>
      <c r="C30" s="681"/>
      <c r="D30" s="681"/>
      <c r="E30" s="678"/>
    </row>
    <row r="31" spans="1:5" ht="15.75" thickBot="1">
      <c r="A31" s="181" t="s">
        <v>41</v>
      </c>
      <c r="B31" s="162"/>
      <c r="C31" s="682"/>
      <c r="D31" s="682"/>
      <c r="E31" s="679"/>
    </row>
    <row r="32" spans="1:5" ht="16.5" thickBot="1">
      <c r="A32" s="168" t="s">
        <v>42</v>
      </c>
      <c r="B32" s="183"/>
      <c r="C32" s="322">
        <f t="shared" si="0"/>
        <v>157392.59328</v>
      </c>
      <c r="D32" s="311">
        <f t="shared" si="1"/>
        <v>13116.049440000001</v>
      </c>
      <c r="E32" s="323">
        <f>6.63*1.04</f>
        <v>6.8952</v>
      </c>
    </row>
    <row r="33" spans="1:5" ht="15.75">
      <c r="A33" s="516" t="s">
        <v>43</v>
      </c>
      <c r="B33" s="324" t="s">
        <v>113</v>
      </c>
      <c r="C33" s="310"/>
      <c r="D33" s="568"/>
      <c r="E33" s="325"/>
    </row>
    <row r="34" spans="1:5" ht="15.75">
      <c r="A34" s="638" t="s">
        <v>45</v>
      </c>
      <c r="B34" s="327"/>
      <c r="C34" s="322"/>
      <c r="D34" s="569"/>
      <c r="E34" s="325"/>
    </row>
    <row r="35" spans="1:5" ht="15.75">
      <c r="A35" s="204" t="s">
        <v>46</v>
      </c>
      <c r="B35" s="330" t="s">
        <v>47</v>
      </c>
      <c r="C35" s="322"/>
      <c r="D35" s="569"/>
      <c r="E35" s="325"/>
    </row>
    <row r="36" spans="1:5" ht="15.75">
      <c r="A36" s="638"/>
      <c r="B36" s="327"/>
      <c r="C36" s="322"/>
      <c r="D36" s="569"/>
      <c r="E36" s="325"/>
    </row>
    <row r="37" spans="1:5" ht="15.75">
      <c r="A37" s="196" t="s">
        <v>48</v>
      </c>
      <c r="B37" s="330"/>
      <c r="C37" s="322"/>
      <c r="D37" s="569"/>
      <c r="E37" s="325"/>
    </row>
    <row r="38" spans="1:5" ht="15.75">
      <c r="A38" s="197" t="s">
        <v>49</v>
      </c>
      <c r="B38" s="324" t="s">
        <v>47</v>
      </c>
      <c r="C38" s="322"/>
      <c r="D38" s="569"/>
      <c r="E38" s="325"/>
    </row>
    <row r="39" spans="1:5" ht="15.75">
      <c r="A39" s="196" t="s">
        <v>50</v>
      </c>
      <c r="B39" s="330"/>
      <c r="C39" s="322"/>
      <c r="D39" s="569"/>
      <c r="E39" s="325"/>
    </row>
    <row r="40" spans="1:5" ht="15.75">
      <c r="A40" s="197" t="s">
        <v>51</v>
      </c>
      <c r="B40" s="324" t="s">
        <v>0</v>
      </c>
      <c r="C40" s="322"/>
      <c r="D40" s="569"/>
      <c r="E40" s="325"/>
    </row>
    <row r="41" spans="1:5" ht="15.75">
      <c r="A41" s="197" t="s">
        <v>52</v>
      </c>
      <c r="B41" s="333" t="s">
        <v>0</v>
      </c>
      <c r="C41" s="322"/>
      <c r="D41" s="569"/>
      <c r="E41" s="325"/>
    </row>
    <row r="42" spans="1:5" ht="15.75">
      <c r="A42" s="198" t="s">
        <v>53</v>
      </c>
      <c r="B42" s="324"/>
      <c r="C42" s="322"/>
      <c r="D42" s="569"/>
      <c r="E42" s="325"/>
    </row>
    <row r="43" spans="1:5" ht="15.75">
      <c r="A43" s="198" t="s">
        <v>54</v>
      </c>
      <c r="B43" s="324"/>
      <c r="C43" s="322"/>
      <c r="D43" s="569"/>
      <c r="E43" s="325"/>
    </row>
    <row r="44" spans="1:5" ht="16.5" thickBot="1">
      <c r="A44" s="198" t="s">
        <v>55</v>
      </c>
      <c r="B44" s="324" t="s">
        <v>56</v>
      </c>
      <c r="C44" s="335"/>
      <c r="D44" s="570"/>
      <c r="E44" s="325"/>
    </row>
    <row r="45" spans="1:5" ht="44.25" customHeight="1" thickBot="1">
      <c r="A45" s="168" t="s">
        <v>57</v>
      </c>
      <c r="B45" s="183"/>
      <c r="C45" s="317">
        <f t="shared" si="0"/>
        <v>178045.91999999998</v>
      </c>
      <c r="D45" s="311">
        <f t="shared" si="1"/>
        <v>14837.16</v>
      </c>
      <c r="E45" s="337">
        <v>7.8</v>
      </c>
    </row>
    <row r="46" spans="1:5" ht="15.75">
      <c r="A46" s="516" t="s">
        <v>114</v>
      </c>
      <c r="B46" s="159"/>
      <c r="C46" s="310"/>
      <c r="D46" s="569"/>
      <c r="E46" s="338"/>
    </row>
    <row r="47" spans="1:5" ht="15.75">
      <c r="A47" s="204" t="s">
        <v>60</v>
      </c>
      <c r="B47" s="205" t="s">
        <v>3</v>
      </c>
      <c r="C47" s="322"/>
      <c r="D47" s="569"/>
      <c r="E47" s="339"/>
    </row>
    <row r="48" spans="1:5" ht="15.75">
      <c r="A48" s="601" t="s">
        <v>61</v>
      </c>
      <c r="B48" s="209" t="s">
        <v>62</v>
      </c>
      <c r="C48" s="322"/>
      <c r="D48" s="569"/>
      <c r="E48" s="339"/>
    </row>
    <row r="49" spans="1:5" ht="15.75">
      <c r="A49" s="210" t="s">
        <v>63</v>
      </c>
      <c r="B49" s="209" t="s">
        <v>62</v>
      </c>
      <c r="C49" s="322"/>
      <c r="D49" s="569"/>
      <c r="E49" s="339"/>
    </row>
    <row r="50" spans="1:5" ht="15.75">
      <c r="A50" s="601" t="s">
        <v>64</v>
      </c>
      <c r="B50" s="209" t="s">
        <v>62</v>
      </c>
      <c r="C50" s="322"/>
      <c r="D50" s="569"/>
      <c r="E50" s="339"/>
    </row>
    <row r="51" spans="1:5" ht="15.75">
      <c r="A51" s="601" t="s">
        <v>65</v>
      </c>
      <c r="B51" s="209" t="s">
        <v>1</v>
      </c>
      <c r="C51" s="322"/>
      <c r="D51" s="569"/>
      <c r="E51" s="339"/>
    </row>
    <row r="52" spans="1:5" ht="15.75">
      <c r="A52" s="601" t="s">
        <v>66</v>
      </c>
      <c r="B52" s="209" t="s">
        <v>3</v>
      </c>
      <c r="C52" s="322"/>
      <c r="D52" s="569"/>
      <c r="E52" s="339"/>
    </row>
    <row r="53" spans="1:5" ht="15.75">
      <c r="A53" s="602" t="s">
        <v>115</v>
      </c>
      <c r="B53" s="342" t="s">
        <v>3</v>
      </c>
      <c r="C53" s="322"/>
      <c r="D53" s="569"/>
      <c r="E53" s="339"/>
    </row>
    <row r="54" spans="1:5" ht="15.75">
      <c r="A54" s="204" t="s">
        <v>116</v>
      </c>
      <c r="B54" s="209"/>
      <c r="C54" s="322"/>
      <c r="D54" s="569"/>
      <c r="E54" s="325"/>
    </row>
    <row r="55" spans="1:5" ht="15.75">
      <c r="A55" s="204" t="s">
        <v>117</v>
      </c>
      <c r="B55" s="342" t="s">
        <v>3</v>
      </c>
      <c r="C55" s="322"/>
      <c r="D55" s="569"/>
      <c r="E55" s="339"/>
    </row>
    <row r="56" spans="1:5" ht="15.75">
      <c r="A56" s="601" t="s">
        <v>73</v>
      </c>
      <c r="B56" s="209" t="s">
        <v>3</v>
      </c>
      <c r="C56" s="322"/>
      <c r="D56" s="569"/>
      <c r="E56" s="339"/>
    </row>
    <row r="57" spans="1:5" ht="15.75">
      <c r="A57" s="601" t="s">
        <v>74</v>
      </c>
      <c r="B57" s="209" t="s">
        <v>75</v>
      </c>
      <c r="C57" s="322"/>
      <c r="D57" s="569"/>
      <c r="E57" s="339"/>
    </row>
    <row r="58" spans="1:5" ht="15.75">
      <c r="A58" s="639" t="s">
        <v>76</v>
      </c>
      <c r="B58" s="92" t="s">
        <v>155</v>
      </c>
      <c r="C58" s="322"/>
      <c r="D58" s="569"/>
      <c r="E58" s="339"/>
    </row>
    <row r="59" spans="1:5" ht="15.75">
      <c r="A59" s="601" t="s">
        <v>77</v>
      </c>
      <c r="B59" s="92" t="s">
        <v>156</v>
      </c>
      <c r="C59" s="322"/>
      <c r="D59" s="569"/>
      <c r="E59" s="339"/>
    </row>
    <row r="60" spans="1:5" ht="15.75">
      <c r="A60" s="601" t="s">
        <v>65</v>
      </c>
      <c r="B60" s="209" t="s">
        <v>78</v>
      </c>
      <c r="C60" s="322"/>
      <c r="D60" s="569"/>
      <c r="E60" s="339"/>
    </row>
    <row r="61" spans="1:5" ht="15.75">
      <c r="A61" s="601" t="s">
        <v>66</v>
      </c>
      <c r="B61" s="209" t="s">
        <v>3</v>
      </c>
      <c r="C61" s="322"/>
      <c r="D61" s="569"/>
      <c r="E61" s="339"/>
    </row>
    <row r="62" spans="1:5" ht="15.75">
      <c r="A62" s="601" t="s">
        <v>79</v>
      </c>
      <c r="B62" s="209" t="s">
        <v>2</v>
      </c>
      <c r="C62" s="322"/>
      <c r="D62" s="569"/>
      <c r="E62" s="339"/>
    </row>
    <row r="63" spans="1:5" ht="16.5" thickBot="1">
      <c r="A63" s="639" t="s">
        <v>80</v>
      </c>
      <c r="B63" s="167" t="s">
        <v>3</v>
      </c>
      <c r="C63" s="322"/>
      <c r="D63" s="569"/>
      <c r="E63" s="344"/>
    </row>
    <row r="64" spans="1:5" ht="15.75">
      <c r="A64" s="180" t="s">
        <v>81</v>
      </c>
      <c r="B64" s="159" t="s">
        <v>82</v>
      </c>
      <c r="C64" s="310">
        <f t="shared" si="0"/>
        <v>25109.040000000001</v>
      </c>
      <c r="D64" s="568">
        <f t="shared" si="1"/>
        <v>2092.42</v>
      </c>
      <c r="E64" s="338">
        <v>1.1000000000000001</v>
      </c>
    </row>
    <row r="65" spans="1:5" ht="16.5" thickBot="1">
      <c r="A65" s="182" t="s">
        <v>83</v>
      </c>
      <c r="B65" s="167" t="s">
        <v>84</v>
      </c>
      <c r="C65" s="322"/>
      <c r="D65" s="569"/>
      <c r="E65" s="344"/>
    </row>
    <row r="66" spans="1:5" ht="15.75">
      <c r="A66" s="181" t="s">
        <v>85</v>
      </c>
      <c r="B66" s="162"/>
      <c r="C66" s="310">
        <f t="shared" si="0"/>
        <v>671808.34368000017</v>
      </c>
      <c r="D66" s="568">
        <f t="shared" si="1"/>
        <v>55984.028640000011</v>
      </c>
      <c r="E66" s="338">
        <f>E20+E23+E25+E29+E32+E45+E64</f>
        <v>29.431200000000004</v>
      </c>
    </row>
    <row r="67" spans="1:5" ht="16.5" thickBot="1">
      <c r="A67" s="181" t="s">
        <v>86</v>
      </c>
      <c r="B67" s="162"/>
      <c r="C67" s="322"/>
      <c r="D67" s="569"/>
      <c r="E67" s="344"/>
    </row>
    <row r="68" spans="1:5" ht="15.75">
      <c r="A68" s="180" t="s">
        <v>87</v>
      </c>
      <c r="B68" s="159"/>
      <c r="C68" s="310">
        <f t="shared" si="0"/>
        <v>100436.16</v>
      </c>
      <c r="D68" s="568">
        <f t="shared" si="1"/>
        <v>8369.68</v>
      </c>
      <c r="E68" s="338">
        <v>4.4000000000000004</v>
      </c>
    </row>
    <row r="69" spans="1:5" ht="15.75">
      <c r="A69" s="181" t="s">
        <v>88</v>
      </c>
      <c r="B69" s="162"/>
      <c r="C69" s="322"/>
      <c r="D69" s="569"/>
      <c r="E69" s="339"/>
    </row>
    <row r="70" spans="1:5" ht="16.5" thickBot="1">
      <c r="A70" s="182"/>
      <c r="B70" s="167"/>
      <c r="C70" s="335"/>
      <c r="D70" s="570"/>
      <c r="E70" s="345"/>
    </row>
    <row r="71" spans="1:5" ht="15.75">
      <c r="A71" s="180" t="s">
        <v>89</v>
      </c>
      <c r="B71" s="157"/>
      <c r="C71" s="346">
        <f>C66+C68</f>
        <v>772244.5036800002</v>
      </c>
      <c r="D71" s="347">
        <f>D66+D68</f>
        <v>64353.708640000012</v>
      </c>
      <c r="E71" s="660">
        <f>E66+E68</f>
        <v>33.831200000000003</v>
      </c>
    </row>
    <row r="72" spans="1:5" ht="16.5" thickBot="1">
      <c r="A72" s="182" t="s">
        <v>90</v>
      </c>
      <c r="B72" s="166"/>
      <c r="C72" s="349"/>
      <c r="D72" s="350"/>
      <c r="E72" s="344"/>
    </row>
    <row r="73" spans="1:5" s="112" customFormat="1" ht="15.75">
      <c r="A73" s="223" t="s">
        <v>91</v>
      </c>
      <c r="B73" s="149"/>
      <c r="C73" s="354"/>
      <c r="D73" s="354"/>
      <c r="E73" s="355"/>
    </row>
    <row r="74" spans="1:5" s="112" customFormat="1" ht="15.75" thickBot="1">
      <c r="A74" s="222"/>
      <c r="B74" s="149"/>
      <c r="C74" s="354"/>
      <c r="D74" s="354"/>
      <c r="E74" s="355"/>
    </row>
    <row r="75" spans="1:5" s="112" customFormat="1">
      <c r="A75" s="156"/>
      <c r="B75" s="157"/>
      <c r="C75" s="356" t="s">
        <v>13</v>
      </c>
      <c r="D75" s="357" t="s">
        <v>13</v>
      </c>
      <c r="E75" s="227" t="s">
        <v>14</v>
      </c>
    </row>
    <row r="76" spans="1:5" s="112" customFormat="1">
      <c r="A76" s="161" t="s">
        <v>15</v>
      </c>
      <c r="B76" s="162" t="s">
        <v>16</v>
      </c>
      <c r="C76" s="355" t="s">
        <v>17</v>
      </c>
      <c r="D76" s="207" t="s">
        <v>17</v>
      </c>
      <c r="E76" s="225" t="s">
        <v>18</v>
      </c>
    </row>
    <row r="77" spans="1:5" s="112" customFormat="1">
      <c r="A77" s="161" t="s">
        <v>19</v>
      </c>
      <c r="B77" s="162" t="s">
        <v>20</v>
      </c>
      <c r="C77" s="355" t="s">
        <v>21</v>
      </c>
      <c r="D77" s="207" t="s">
        <v>22</v>
      </c>
      <c r="E77" s="225" t="s">
        <v>23</v>
      </c>
    </row>
    <row r="78" spans="1:5" s="112" customFormat="1">
      <c r="A78" s="164"/>
      <c r="B78" s="165"/>
      <c r="C78" s="354" t="s">
        <v>24</v>
      </c>
      <c r="D78" s="358" t="s">
        <v>24</v>
      </c>
      <c r="E78" s="225" t="s">
        <v>25</v>
      </c>
    </row>
    <row r="79" spans="1:5" s="112" customFormat="1" ht="15.75" thickBot="1">
      <c r="A79" s="383"/>
      <c r="B79" s="166"/>
      <c r="C79" s="360" t="s">
        <v>26</v>
      </c>
      <c r="D79" s="218" t="s">
        <v>26</v>
      </c>
      <c r="E79" s="225" t="s">
        <v>26</v>
      </c>
    </row>
    <row r="80" spans="1:5" ht="15.75">
      <c r="A80" s="653" t="s">
        <v>92</v>
      </c>
      <c r="B80" s="162" t="s">
        <v>93</v>
      </c>
      <c r="C80" s="368"/>
      <c r="D80" s="369"/>
      <c r="E80" s="338"/>
    </row>
    <row r="81" spans="1:5" ht="15.75">
      <c r="A81" s="651" t="s">
        <v>94</v>
      </c>
      <c r="B81" s="162"/>
      <c r="C81" s="363">
        <f>D81*12</f>
        <v>109566.72</v>
      </c>
      <c r="D81" s="364">
        <f>E81*$B$9</f>
        <v>9130.56</v>
      </c>
      <c r="E81" s="325">
        <v>4.8</v>
      </c>
    </row>
    <row r="82" spans="1:5" ht="16.5" thickBot="1">
      <c r="A82" s="216"/>
      <c r="B82" s="167"/>
      <c r="C82" s="366"/>
      <c r="D82" s="367"/>
      <c r="E82" s="344"/>
    </row>
    <row r="83" spans="1:5" ht="15.75">
      <c r="A83" s="651" t="s">
        <v>95</v>
      </c>
      <c r="B83" s="162"/>
      <c r="C83" s="363"/>
      <c r="D83" s="364"/>
      <c r="E83" s="339"/>
    </row>
    <row r="84" spans="1:5" ht="15.75">
      <c r="A84" s="651"/>
      <c r="B84" s="162" t="s">
        <v>96</v>
      </c>
      <c r="C84" s="363">
        <f t="shared" ref="C84:C93" si="2">D84*12</f>
        <v>362939.76</v>
      </c>
      <c r="D84" s="364">
        <f t="shared" ref="D84:D91" si="3">E84*$B$9</f>
        <v>30244.980000000003</v>
      </c>
      <c r="E84" s="325">
        <v>15.9</v>
      </c>
    </row>
    <row r="85" spans="1:5" ht="16.5" thickBot="1">
      <c r="A85" s="216"/>
      <c r="B85" s="167"/>
      <c r="C85" s="363"/>
      <c r="D85" s="364"/>
      <c r="E85" s="344"/>
    </row>
    <row r="86" spans="1:5" ht="15.75">
      <c r="A86" s="653" t="s">
        <v>97</v>
      </c>
      <c r="B86" s="159"/>
      <c r="C86" s="368"/>
      <c r="D86" s="369"/>
      <c r="E86" s="370"/>
    </row>
    <row r="87" spans="1:5" ht="15.75">
      <c r="A87" s="651" t="s">
        <v>98</v>
      </c>
      <c r="B87" s="162" t="s">
        <v>96</v>
      </c>
      <c r="C87" s="363">
        <f t="shared" si="2"/>
        <v>39261.408000000003</v>
      </c>
      <c r="D87" s="364">
        <f t="shared" si="3"/>
        <v>3271.7840000000001</v>
      </c>
      <c r="E87" s="325">
        <v>1.72</v>
      </c>
    </row>
    <row r="88" spans="1:5" ht="16.5" thickBot="1">
      <c r="A88" s="216"/>
      <c r="B88" s="167"/>
      <c r="C88" s="366"/>
      <c r="D88" s="367"/>
      <c r="E88" s="344"/>
    </row>
    <row r="89" spans="1:5" ht="16.5" hidden="1" thickBot="1">
      <c r="A89" s="651" t="s">
        <v>99</v>
      </c>
      <c r="B89" s="162" t="s">
        <v>100</v>
      </c>
      <c r="C89" s="363">
        <f t="shared" si="2"/>
        <v>0</v>
      </c>
      <c r="D89" s="364">
        <f t="shared" si="3"/>
        <v>0</v>
      </c>
      <c r="E89" s="325">
        <v>0</v>
      </c>
    </row>
    <row r="90" spans="1:5" ht="16.5" hidden="1" thickBot="1">
      <c r="A90" s="651"/>
      <c r="B90" s="162"/>
      <c r="C90" s="363"/>
      <c r="D90" s="364"/>
      <c r="E90" s="344"/>
    </row>
    <row r="91" spans="1:5" ht="15.75">
      <c r="A91" s="265" t="s">
        <v>157</v>
      </c>
      <c r="B91" s="159" t="s">
        <v>100</v>
      </c>
      <c r="C91" s="368">
        <f t="shared" si="2"/>
        <v>68479.200000000012</v>
      </c>
      <c r="D91" s="369">
        <f t="shared" si="3"/>
        <v>5706.6</v>
      </c>
      <c r="E91" s="325">
        <v>3</v>
      </c>
    </row>
    <row r="92" spans="1:5" ht="16.5" thickBot="1">
      <c r="A92" s="275" t="s">
        <v>158</v>
      </c>
      <c r="B92" s="167"/>
      <c r="C92" s="366"/>
      <c r="D92" s="367"/>
      <c r="E92" s="344"/>
    </row>
    <row r="93" spans="1:5" ht="15.75">
      <c r="A93" s="320" t="s">
        <v>101</v>
      </c>
      <c r="B93" s="165"/>
      <c r="C93" s="372">
        <f t="shared" si="2"/>
        <v>580247.08799999999</v>
      </c>
      <c r="D93" s="347">
        <f>SUM(D81:D92)</f>
        <v>48353.923999999999</v>
      </c>
      <c r="E93" s="660">
        <f>E81+E84+E87+E91</f>
        <v>25.419999999999998</v>
      </c>
    </row>
    <row r="94" spans="1:5" ht="16.5" thickBot="1">
      <c r="A94" s="321" t="s">
        <v>102</v>
      </c>
      <c r="B94" s="166"/>
      <c r="C94" s="373"/>
      <c r="D94" s="374"/>
      <c r="E94" s="384"/>
    </row>
    <row r="95" spans="1:5" ht="15.75">
      <c r="A95" s="351"/>
      <c r="B95" s="149"/>
      <c r="C95" s="223"/>
      <c r="D95" s="223"/>
      <c r="E95" s="385">
        <f>E93+E71</f>
        <v>59.251199999999997</v>
      </c>
    </row>
    <row r="96" spans="1:5" ht="15.75">
      <c r="A96" s="377"/>
      <c r="B96" s="377"/>
      <c r="C96" s="386"/>
      <c r="D96" s="386"/>
      <c r="E96" s="386"/>
    </row>
    <row r="97" spans="1:5" ht="15.75">
      <c r="A97" s="377"/>
      <c r="B97" s="377"/>
      <c r="C97" s="298"/>
      <c r="D97" s="298"/>
      <c r="E97" s="298"/>
    </row>
    <row r="98" spans="1:5">
      <c r="A98" s="377"/>
      <c r="B98" s="377"/>
      <c r="C98" s="377"/>
      <c r="D98" s="377"/>
      <c r="E98" s="377"/>
    </row>
    <row r="103" spans="1:5">
      <c r="A103" t="s">
        <v>103</v>
      </c>
      <c r="C103" t="s">
        <v>104</v>
      </c>
    </row>
    <row r="104" spans="1:5">
      <c r="A104" t="s">
        <v>105</v>
      </c>
      <c r="C104" t="s">
        <v>106</v>
      </c>
    </row>
    <row r="107" spans="1:5">
      <c r="A107" t="s">
        <v>107</v>
      </c>
      <c r="C107" t="s">
        <v>132</v>
      </c>
    </row>
    <row r="108" spans="1:5">
      <c r="A108" t="s">
        <v>109</v>
      </c>
    </row>
  </sheetData>
  <mergeCells count="10">
    <mergeCell ref="C29:C31"/>
    <mergeCell ref="D29:D31"/>
    <mergeCell ref="E29:E31"/>
    <mergeCell ref="D1:E1"/>
    <mergeCell ref="A2:E2"/>
    <mergeCell ref="A3:E3"/>
    <mergeCell ref="A4:E4"/>
    <mergeCell ref="C25:C28"/>
    <mergeCell ref="D25:D28"/>
    <mergeCell ref="E25:E28"/>
  </mergeCells>
  <pageMargins left="0.7" right="0.7" top="0.75" bottom="0.75" header="0.3" footer="0.3"/>
  <pageSetup paperSize="9" scale="5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8"/>
  <sheetViews>
    <sheetView topLeftCell="A74" workbookViewId="0">
      <selection activeCell="B13" sqref="B13"/>
    </sheetView>
  </sheetViews>
  <sheetFormatPr defaultColWidth="11.5703125" defaultRowHeight="15"/>
  <cols>
    <col min="1" max="1" width="69.5703125" customWidth="1"/>
    <col min="2" max="2" width="34.42578125" customWidth="1"/>
    <col min="3" max="4" width="14" customWidth="1"/>
    <col min="5" max="5" width="15.2851562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30" customHeight="1">
      <c r="A1" s="298"/>
      <c r="B1" s="298"/>
      <c r="C1" s="298"/>
      <c r="D1" s="670" t="s">
        <v>127</v>
      </c>
      <c r="E1" s="670"/>
    </row>
    <row r="2" spans="1:5" ht="18.75" customHeight="1">
      <c r="A2" s="671" t="s">
        <v>128</v>
      </c>
      <c r="B2" s="671"/>
      <c r="C2" s="671"/>
      <c r="D2" s="671"/>
      <c r="E2" s="671"/>
    </row>
    <row r="3" spans="1:5" ht="18.75" customHeight="1">
      <c r="A3" s="683" t="s">
        <v>161</v>
      </c>
      <c r="B3" s="683"/>
      <c r="C3" s="683"/>
      <c r="D3" s="683"/>
      <c r="E3" s="683"/>
    </row>
    <row r="4" spans="1:5" ht="20.25" customHeight="1">
      <c r="A4" s="671" t="s">
        <v>160</v>
      </c>
      <c r="B4" s="671"/>
      <c r="C4" s="671"/>
      <c r="D4" s="671"/>
      <c r="E4" s="671"/>
    </row>
    <row r="5" spans="1:5" ht="15.75" customHeight="1" thickBot="1">
      <c r="A5" s="299"/>
      <c r="B5" s="299"/>
      <c r="C5" s="299"/>
      <c r="D5" s="299"/>
      <c r="E5" s="299"/>
    </row>
    <row r="6" spans="1:5">
      <c r="A6" s="2" t="s">
        <v>5</v>
      </c>
      <c r="B6" s="136"/>
      <c r="C6" s="137"/>
      <c r="D6" s="137"/>
      <c r="E6" s="138"/>
    </row>
    <row r="7" spans="1:5" ht="15.75">
      <c r="A7" s="6" t="s">
        <v>6</v>
      </c>
      <c r="B7" s="301">
        <v>4196.8</v>
      </c>
      <c r="C7" s="141"/>
      <c r="D7" s="141"/>
      <c r="E7" s="142"/>
    </row>
    <row r="8" spans="1:5" ht="15.75">
      <c r="A8" s="143" t="s">
        <v>7</v>
      </c>
      <c r="B8" s="302" t="s">
        <v>8</v>
      </c>
      <c r="C8" s="145"/>
      <c r="D8" s="145"/>
      <c r="E8" s="146"/>
    </row>
    <row r="9" spans="1:5" ht="15.75">
      <c r="A9" s="147" t="s">
        <v>9</v>
      </c>
      <c r="B9" s="301">
        <v>2807.7</v>
      </c>
      <c r="C9" s="141"/>
      <c r="D9" s="141"/>
      <c r="E9" s="142"/>
    </row>
    <row r="10" spans="1:5" ht="15.75">
      <c r="A10" s="164" t="s">
        <v>10</v>
      </c>
      <c r="B10" s="303"/>
      <c r="C10" s="149"/>
      <c r="D10" s="149"/>
      <c r="E10" s="150"/>
    </row>
    <row r="11" spans="1:5" ht="15.75">
      <c r="A11" s="293" t="s">
        <v>121</v>
      </c>
      <c r="B11" s="304">
        <v>1389.1</v>
      </c>
      <c r="C11" s="153"/>
      <c r="D11" s="153"/>
      <c r="E11" s="154"/>
    </row>
    <row r="12" spans="1:5" ht="15.75">
      <c r="A12" s="155" t="s">
        <v>122</v>
      </c>
      <c r="B12" s="392">
        <v>522.1</v>
      </c>
      <c r="C12" s="149"/>
      <c r="D12" s="149"/>
      <c r="E12" s="150"/>
    </row>
    <row r="13" spans="1:5" ht="15.75">
      <c r="A13" s="151" t="s">
        <v>11</v>
      </c>
      <c r="B13" s="304">
        <v>5</v>
      </c>
      <c r="C13" s="153"/>
      <c r="D13" s="153"/>
      <c r="E13" s="154"/>
    </row>
    <row r="14" spans="1:5" ht="16.5" thickBot="1">
      <c r="A14" s="289" t="s">
        <v>12</v>
      </c>
      <c r="B14" s="393">
        <v>2</v>
      </c>
      <c r="C14" s="394"/>
      <c r="D14" s="394"/>
      <c r="E14" s="395"/>
    </row>
    <row r="15" spans="1:5">
      <c r="A15" s="156"/>
      <c r="B15" s="157"/>
      <c r="C15" s="158" t="s">
        <v>13</v>
      </c>
      <c r="D15" s="159" t="s">
        <v>13</v>
      </c>
      <c r="E15" s="160" t="s">
        <v>14</v>
      </c>
    </row>
    <row r="16" spans="1:5">
      <c r="A16" s="161" t="s">
        <v>15</v>
      </c>
      <c r="B16" s="162" t="s">
        <v>16</v>
      </c>
      <c r="C16" s="163" t="s">
        <v>17</v>
      </c>
      <c r="D16" s="162" t="s">
        <v>17</v>
      </c>
      <c r="E16" s="29" t="s">
        <v>18</v>
      </c>
    </row>
    <row r="17" spans="1:5">
      <c r="A17" s="161" t="s">
        <v>19</v>
      </c>
      <c r="B17" s="162" t="s">
        <v>20</v>
      </c>
      <c r="C17" s="163" t="s">
        <v>21</v>
      </c>
      <c r="D17" s="162" t="s">
        <v>22</v>
      </c>
      <c r="E17" s="29" t="s">
        <v>23</v>
      </c>
    </row>
    <row r="18" spans="1:5">
      <c r="A18" s="164"/>
      <c r="B18" s="165"/>
      <c r="C18" s="149" t="s">
        <v>24</v>
      </c>
      <c r="D18" s="165" t="s">
        <v>24</v>
      </c>
      <c r="E18" s="29" t="s">
        <v>25</v>
      </c>
    </row>
    <row r="19" spans="1:5" ht="15.75" thickBot="1">
      <c r="A19" s="164"/>
      <c r="B19" s="166"/>
      <c r="C19" s="163" t="s">
        <v>26</v>
      </c>
      <c r="D19" s="167" t="s">
        <v>26</v>
      </c>
      <c r="E19" s="29" t="s">
        <v>26</v>
      </c>
    </row>
    <row r="20" spans="1:5" ht="59.25" customHeight="1" thickBot="1">
      <c r="A20" s="168" t="s">
        <v>27</v>
      </c>
      <c r="B20" s="169"/>
      <c r="C20" s="310">
        <f>D20*12</f>
        <v>164081.98800000001</v>
      </c>
      <c r="D20" s="311">
        <f>$B$9*E20</f>
        <v>13673.499</v>
      </c>
      <c r="E20" s="312">
        <v>4.87</v>
      </c>
    </row>
    <row r="21" spans="1:5" ht="146.25" customHeight="1" thickBot="1">
      <c r="A21" s="173" t="s">
        <v>28</v>
      </c>
      <c r="B21" s="174" t="s">
        <v>29</v>
      </c>
      <c r="C21" s="310"/>
      <c r="D21" s="311"/>
      <c r="E21" s="312"/>
    </row>
    <row r="22" spans="1:5" ht="78.75" hidden="1" customHeight="1">
      <c r="A22" s="657"/>
      <c r="B22" s="175"/>
      <c r="C22" s="310">
        <f t="shared" ref="C22:C68" si="0">D22*12</f>
        <v>0</v>
      </c>
      <c r="D22" s="661">
        <f t="shared" ref="D22:D68" si="1">$B$9*E22</f>
        <v>0</v>
      </c>
      <c r="E22" s="316"/>
    </row>
    <row r="23" spans="1:5" ht="26.25" thickBot="1">
      <c r="A23" s="168" t="s">
        <v>30</v>
      </c>
      <c r="B23" s="177"/>
      <c r="C23" s="317">
        <f t="shared" si="0"/>
        <v>134769.59999999998</v>
      </c>
      <c r="D23" s="311">
        <f t="shared" si="1"/>
        <v>11230.8</v>
      </c>
      <c r="E23" s="312">
        <v>4</v>
      </c>
    </row>
    <row r="24" spans="1:5" ht="116.25" customHeight="1" thickBot="1">
      <c r="A24" s="173" t="s">
        <v>28</v>
      </c>
      <c r="B24" s="174" t="s">
        <v>31</v>
      </c>
      <c r="C24" s="310"/>
      <c r="D24" s="311"/>
      <c r="E24" s="318"/>
    </row>
    <row r="25" spans="1:5">
      <c r="A25" s="180" t="s">
        <v>32</v>
      </c>
      <c r="B25" s="159" t="s">
        <v>33</v>
      </c>
      <c r="C25" s="680">
        <f t="shared" si="0"/>
        <v>84096.2304</v>
      </c>
      <c r="D25" s="680">
        <f t="shared" si="1"/>
        <v>7008.0191999999997</v>
      </c>
      <c r="E25" s="677">
        <f>2.4*1.04</f>
        <v>2.496</v>
      </c>
    </row>
    <row r="26" spans="1:5">
      <c r="A26" s="181" t="s">
        <v>34</v>
      </c>
      <c r="B26" s="162" t="s">
        <v>35</v>
      </c>
      <c r="C26" s="681"/>
      <c r="D26" s="681"/>
      <c r="E26" s="678"/>
    </row>
    <row r="27" spans="1:5">
      <c r="A27" s="181" t="s">
        <v>36</v>
      </c>
      <c r="B27" s="162" t="s">
        <v>37</v>
      </c>
      <c r="C27" s="681"/>
      <c r="D27" s="681"/>
      <c r="E27" s="678"/>
    </row>
    <row r="28" spans="1:5" ht="15.75" thickBot="1">
      <c r="A28" s="182"/>
      <c r="B28" s="167"/>
      <c r="C28" s="682"/>
      <c r="D28" s="682"/>
      <c r="E28" s="679"/>
    </row>
    <row r="29" spans="1:5">
      <c r="A29" s="181" t="s">
        <v>38</v>
      </c>
      <c r="B29" s="162" t="s">
        <v>39</v>
      </c>
      <c r="C29" s="680">
        <f t="shared" si="0"/>
        <v>76481.747999999992</v>
      </c>
      <c r="D29" s="680">
        <f t="shared" si="1"/>
        <v>6373.4789999999994</v>
      </c>
      <c r="E29" s="677">
        <v>2.27</v>
      </c>
    </row>
    <row r="30" spans="1:5">
      <c r="A30" s="181" t="s">
        <v>40</v>
      </c>
      <c r="B30" s="162"/>
      <c r="C30" s="681"/>
      <c r="D30" s="681"/>
      <c r="E30" s="678"/>
    </row>
    <row r="31" spans="1:5" ht="15.75" thickBot="1">
      <c r="A31" s="181" t="s">
        <v>41</v>
      </c>
      <c r="B31" s="162"/>
      <c r="C31" s="682"/>
      <c r="D31" s="682"/>
      <c r="E31" s="679"/>
    </row>
    <row r="32" spans="1:5" ht="16.5" thickBot="1">
      <c r="A32" s="168" t="s">
        <v>42</v>
      </c>
      <c r="B32" s="183"/>
      <c r="C32" s="322">
        <f t="shared" si="0"/>
        <v>242585.27999999997</v>
      </c>
      <c r="D32" s="311">
        <f t="shared" si="1"/>
        <v>20215.439999999999</v>
      </c>
      <c r="E32" s="323">
        <v>7.2</v>
      </c>
    </row>
    <row r="33" spans="1:5" ht="15.75">
      <c r="A33" s="516" t="s">
        <v>43</v>
      </c>
      <c r="B33" s="324" t="s">
        <v>113</v>
      </c>
      <c r="C33" s="310"/>
      <c r="D33" s="661"/>
      <c r="E33" s="325"/>
    </row>
    <row r="34" spans="1:5" ht="15.75">
      <c r="A34" s="638" t="s">
        <v>45</v>
      </c>
      <c r="B34" s="327"/>
      <c r="C34" s="322"/>
      <c r="D34" s="662"/>
      <c r="E34" s="325"/>
    </row>
    <row r="35" spans="1:5" ht="15.75">
      <c r="A35" s="204" t="s">
        <v>46</v>
      </c>
      <c r="B35" s="330" t="s">
        <v>47</v>
      </c>
      <c r="C35" s="322"/>
      <c r="D35" s="662"/>
      <c r="E35" s="325"/>
    </row>
    <row r="36" spans="1:5" ht="15.75">
      <c r="A36" s="638"/>
      <c r="B36" s="327"/>
      <c r="C36" s="322"/>
      <c r="D36" s="662"/>
      <c r="E36" s="325"/>
    </row>
    <row r="37" spans="1:5" ht="15.75">
      <c r="A37" s="196" t="s">
        <v>48</v>
      </c>
      <c r="B37" s="330"/>
      <c r="C37" s="322"/>
      <c r="D37" s="662"/>
      <c r="E37" s="325"/>
    </row>
    <row r="38" spans="1:5" ht="15.75">
      <c r="A38" s="197" t="s">
        <v>49</v>
      </c>
      <c r="B38" s="324" t="s">
        <v>47</v>
      </c>
      <c r="C38" s="322"/>
      <c r="D38" s="662"/>
      <c r="E38" s="325"/>
    </row>
    <row r="39" spans="1:5" ht="15.75">
      <c r="A39" s="196" t="s">
        <v>50</v>
      </c>
      <c r="B39" s="330"/>
      <c r="C39" s="322"/>
      <c r="D39" s="662"/>
      <c r="E39" s="325"/>
    </row>
    <row r="40" spans="1:5" ht="15.75">
      <c r="A40" s="197" t="s">
        <v>51</v>
      </c>
      <c r="B40" s="324" t="s">
        <v>0</v>
      </c>
      <c r="C40" s="322"/>
      <c r="D40" s="662"/>
      <c r="E40" s="325"/>
    </row>
    <row r="41" spans="1:5" ht="15.75">
      <c r="A41" s="197" t="s">
        <v>52</v>
      </c>
      <c r="B41" s="333" t="s">
        <v>0</v>
      </c>
      <c r="C41" s="322"/>
      <c r="D41" s="662"/>
      <c r="E41" s="325"/>
    </row>
    <row r="42" spans="1:5" ht="15.75">
      <c r="A42" s="198" t="s">
        <v>53</v>
      </c>
      <c r="B42" s="324"/>
      <c r="C42" s="322"/>
      <c r="D42" s="662"/>
      <c r="E42" s="325"/>
    </row>
    <row r="43" spans="1:5" ht="15.75">
      <c r="A43" s="198" t="s">
        <v>54</v>
      </c>
      <c r="B43" s="324"/>
      <c r="C43" s="322"/>
      <c r="D43" s="662"/>
      <c r="E43" s="325"/>
    </row>
    <row r="44" spans="1:5" ht="16.5" thickBot="1">
      <c r="A44" s="198" t="s">
        <v>55</v>
      </c>
      <c r="B44" s="324" t="s">
        <v>56</v>
      </c>
      <c r="C44" s="335"/>
      <c r="D44" s="663"/>
      <c r="E44" s="325"/>
    </row>
    <row r="45" spans="1:5" ht="44.25" customHeight="1" thickBot="1">
      <c r="A45" s="168" t="s">
        <v>57</v>
      </c>
      <c r="B45" s="183"/>
      <c r="C45" s="317">
        <f t="shared" si="0"/>
        <v>277962.3</v>
      </c>
      <c r="D45" s="311">
        <f t="shared" si="1"/>
        <v>23163.524999999998</v>
      </c>
      <c r="E45" s="337">
        <v>8.25</v>
      </c>
    </row>
    <row r="46" spans="1:5" ht="15.75">
      <c r="A46" s="516" t="s">
        <v>114</v>
      </c>
      <c r="B46" s="159"/>
      <c r="C46" s="310"/>
      <c r="D46" s="662"/>
      <c r="E46" s="338"/>
    </row>
    <row r="47" spans="1:5" ht="15.75">
      <c r="A47" s="204" t="s">
        <v>60</v>
      </c>
      <c r="B47" s="205" t="s">
        <v>3</v>
      </c>
      <c r="C47" s="322"/>
      <c r="D47" s="662"/>
      <c r="E47" s="339"/>
    </row>
    <row r="48" spans="1:5" ht="15.75">
      <c r="A48" s="601" t="s">
        <v>61</v>
      </c>
      <c r="B48" s="209" t="s">
        <v>62</v>
      </c>
      <c r="C48" s="322"/>
      <c r="D48" s="662"/>
      <c r="E48" s="339"/>
    </row>
    <row r="49" spans="1:5" ht="15.75">
      <c r="A49" s="210" t="s">
        <v>63</v>
      </c>
      <c r="B49" s="209" t="s">
        <v>62</v>
      </c>
      <c r="C49" s="322"/>
      <c r="D49" s="662"/>
      <c r="E49" s="339"/>
    </row>
    <row r="50" spans="1:5" ht="15.75">
      <c r="A50" s="601" t="s">
        <v>64</v>
      </c>
      <c r="B50" s="209" t="s">
        <v>62</v>
      </c>
      <c r="C50" s="322"/>
      <c r="D50" s="662"/>
      <c r="E50" s="339"/>
    </row>
    <row r="51" spans="1:5" ht="15.75">
      <c r="A51" s="601" t="s">
        <v>65</v>
      </c>
      <c r="B51" s="209" t="s">
        <v>1</v>
      </c>
      <c r="C51" s="322"/>
      <c r="D51" s="662"/>
      <c r="E51" s="339"/>
    </row>
    <row r="52" spans="1:5" ht="15.75">
      <c r="A52" s="601" t="s">
        <v>66</v>
      </c>
      <c r="B52" s="209" t="s">
        <v>3</v>
      </c>
      <c r="C52" s="322"/>
      <c r="D52" s="662"/>
      <c r="E52" s="339"/>
    </row>
    <row r="53" spans="1:5" ht="15.75">
      <c r="A53" s="602" t="s">
        <v>115</v>
      </c>
      <c r="B53" s="342" t="s">
        <v>3</v>
      </c>
      <c r="C53" s="322"/>
      <c r="D53" s="662"/>
      <c r="E53" s="339"/>
    </row>
    <row r="54" spans="1:5" ht="15.75">
      <c r="A54" s="204" t="s">
        <v>116</v>
      </c>
      <c r="B54" s="209"/>
      <c r="C54" s="322"/>
      <c r="D54" s="662"/>
      <c r="E54" s="325"/>
    </row>
    <row r="55" spans="1:5" ht="15.75">
      <c r="A55" s="204" t="s">
        <v>117</v>
      </c>
      <c r="B55" s="342" t="s">
        <v>3</v>
      </c>
      <c r="C55" s="322"/>
      <c r="D55" s="662"/>
      <c r="E55" s="339"/>
    </row>
    <row r="56" spans="1:5" ht="15.75">
      <c r="A56" s="601" t="s">
        <v>73</v>
      </c>
      <c r="B56" s="209" t="s">
        <v>3</v>
      </c>
      <c r="C56" s="322"/>
      <c r="D56" s="662"/>
      <c r="E56" s="339"/>
    </row>
    <row r="57" spans="1:5" ht="15.75">
      <c r="A57" s="601" t="s">
        <v>74</v>
      </c>
      <c r="B57" s="209" t="s">
        <v>75</v>
      </c>
      <c r="C57" s="322"/>
      <c r="D57" s="662"/>
      <c r="E57" s="339"/>
    </row>
    <row r="58" spans="1:5" ht="15.75">
      <c r="A58" s="639" t="s">
        <v>76</v>
      </c>
      <c r="B58" s="92" t="s">
        <v>155</v>
      </c>
      <c r="C58" s="322"/>
      <c r="D58" s="662"/>
      <c r="E58" s="339"/>
    </row>
    <row r="59" spans="1:5" ht="15.75">
      <c r="A59" s="601" t="s">
        <v>77</v>
      </c>
      <c r="B59" s="92" t="s">
        <v>156</v>
      </c>
      <c r="C59" s="322"/>
      <c r="D59" s="662"/>
      <c r="E59" s="339"/>
    </row>
    <row r="60" spans="1:5" ht="15.75">
      <c r="A60" s="601" t="s">
        <v>65</v>
      </c>
      <c r="B60" s="209" t="s">
        <v>78</v>
      </c>
      <c r="C60" s="322"/>
      <c r="D60" s="662"/>
      <c r="E60" s="339"/>
    </row>
    <row r="61" spans="1:5" ht="15.75">
      <c r="A61" s="601" t="s">
        <v>66</v>
      </c>
      <c r="B61" s="209" t="s">
        <v>3</v>
      </c>
      <c r="C61" s="322"/>
      <c r="D61" s="662"/>
      <c r="E61" s="339"/>
    </row>
    <row r="62" spans="1:5" ht="15.75">
      <c r="A62" s="601" t="s">
        <v>79</v>
      </c>
      <c r="B62" s="209" t="s">
        <v>2</v>
      </c>
      <c r="C62" s="322"/>
      <c r="D62" s="662"/>
      <c r="E62" s="339"/>
    </row>
    <row r="63" spans="1:5" ht="16.5" thickBot="1">
      <c r="A63" s="639" t="s">
        <v>80</v>
      </c>
      <c r="B63" s="167" t="s">
        <v>3</v>
      </c>
      <c r="C63" s="322"/>
      <c r="D63" s="662"/>
      <c r="E63" s="344"/>
    </row>
    <row r="64" spans="1:5" ht="15.75">
      <c r="A64" s="180" t="s">
        <v>81</v>
      </c>
      <c r="B64" s="159" t="s">
        <v>82</v>
      </c>
      <c r="C64" s="310">
        <f t="shared" si="0"/>
        <v>37061.64</v>
      </c>
      <c r="D64" s="661">
        <f t="shared" si="1"/>
        <v>3088.4700000000003</v>
      </c>
      <c r="E64" s="338">
        <v>1.1000000000000001</v>
      </c>
    </row>
    <row r="65" spans="1:5" ht="16.5" thickBot="1">
      <c r="A65" s="182" t="s">
        <v>83</v>
      </c>
      <c r="B65" s="167" t="s">
        <v>84</v>
      </c>
      <c r="C65" s="322"/>
      <c r="D65" s="662"/>
      <c r="E65" s="344"/>
    </row>
    <row r="66" spans="1:5" ht="15.75">
      <c r="A66" s="181" t="s">
        <v>85</v>
      </c>
      <c r="B66" s="162"/>
      <c r="C66" s="310">
        <f t="shared" si="0"/>
        <v>1017038.7864</v>
      </c>
      <c r="D66" s="661">
        <f t="shared" si="1"/>
        <v>84753.232199999999</v>
      </c>
      <c r="E66" s="338">
        <f>E20+E23+E25+E29+E32+E45+E64</f>
        <v>30.186000000000003</v>
      </c>
    </row>
    <row r="67" spans="1:5" ht="16.5" thickBot="1">
      <c r="A67" s="181" t="s">
        <v>86</v>
      </c>
      <c r="B67" s="162"/>
      <c r="C67" s="322"/>
      <c r="D67" s="662"/>
      <c r="E67" s="344"/>
    </row>
    <row r="68" spans="1:5" ht="15.75">
      <c r="A68" s="180" t="s">
        <v>87</v>
      </c>
      <c r="B68" s="159"/>
      <c r="C68" s="310">
        <f t="shared" si="0"/>
        <v>148246.56</v>
      </c>
      <c r="D68" s="661">
        <f t="shared" si="1"/>
        <v>12353.880000000001</v>
      </c>
      <c r="E68" s="338">
        <v>4.4000000000000004</v>
      </c>
    </row>
    <row r="69" spans="1:5" ht="15.75">
      <c r="A69" s="181" t="s">
        <v>88</v>
      </c>
      <c r="B69" s="162"/>
      <c r="C69" s="322"/>
      <c r="D69" s="662"/>
      <c r="E69" s="339"/>
    </row>
    <row r="70" spans="1:5" ht="16.5" thickBot="1">
      <c r="A70" s="182"/>
      <c r="B70" s="167"/>
      <c r="C70" s="335"/>
      <c r="D70" s="663"/>
      <c r="E70" s="345"/>
    </row>
    <row r="71" spans="1:5" ht="15.75">
      <c r="A71" s="180" t="s">
        <v>89</v>
      </c>
      <c r="B71" s="157"/>
      <c r="C71" s="346">
        <f>C66+C68</f>
        <v>1165285.3463999999</v>
      </c>
      <c r="D71" s="347">
        <f>D66+D68</f>
        <v>97107.112200000003</v>
      </c>
      <c r="E71" s="660">
        <f>E66+E68</f>
        <v>34.586000000000006</v>
      </c>
    </row>
    <row r="72" spans="1:5" ht="16.5" thickBot="1">
      <c r="A72" s="182" t="s">
        <v>90</v>
      </c>
      <c r="B72" s="166"/>
      <c r="C72" s="349"/>
      <c r="D72" s="350"/>
      <c r="E72" s="344"/>
    </row>
    <row r="73" spans="1:5" s="112" customFormat="1" ht="15.75">
      <c r="A73" s="223" t="s">
        <v>91</v>
      </c>
      <c r="B73" s="149"/>
      <c r="C73" s="354"/>
      <c r="D73" s="354"/>
      <c r="E73" s="355"/>
    </row>
    <row r="74" spans="1:5" s="112" customFormat="1" ht="15.75" thickBot="1">
      <c r="A74" s="222"/>
      <c r="B74" s="149"/>
      <c r="C74" s="354"/>
      <c r="D74" s="354"/>
      <c r="E74" s="355"/>
    </row>
    <row r="75" spans="1:5" s="112" customFormat="1">
      <c r="A75" s="156"/>
      <c r="B75" s="157"/>
      <c r="C75" s="356" t="s">
        <v>13</v>
      </c>
      <c r="D75" s="357" t="s">
        <v>13</v>
      </c>
      <c r="E75" s="227" t="s">
        <v>14</v>
      </c>
    </row>
    <row r="76" spans="1:5" s="112" customFormat="1">
      <c r="A76" s="161" t="s">
        <v>15</v>
      </c>
      <c r="B76" s="162" t="s">
        <v>16</v>
      </c>
      <c r="C76" s="355" t="s">
        <v>17</v>
      </c>
      <c r="D76" s="207" t="s">
        <v>17</v>
      </c>
      <c r="E76" s="225" t="s">
        <v>18</v>
      </c>
    </row>
    <row r="77" spans="1:5" s="112" customFormat="1">
      <c r="A77" s="161" t="s">
        <v>19</v>
      </c>
      <c r="B77" s="162" t="s">
        <v>20</v>
      </c>
      <c r="C77" s="355" t="s">
        <v>21</v>
      </c>
      <c r="D77" s="207" t="s">
        <v>22</v>
      </c>
      <c r="E77" s="225" t="s">
        <v>23</v>
      </c>
    </row>
    <row r="78" spans="1:5" s="112" customFormat="1">
      <c r="A78" s="164"/>
      <c r="B78" s="165"/>
      <c r="C78" s="354" t="s">
        <v>24</v>
      </c>
      <c r="D78" s="358" t="s">
        <v>24</v>
      </c>
      <c r="E78" s="225" t="s">
        <v>25</v>
      </c>
    </row>
    <row r="79" spans="1:5" s="112" customFormat="1" ht="15.75" thickBot="1">
      <c r="A79" s="383"/>
      <c r="B79" s="166"/>
      <c r="C79" s="360" t="s">
        <v>26</v>
      </c>
      <c r="D79" s="218" t="s">
        <v>26</v>
      </c>
      <c r="E79" s="225" t="s">
        <v>26</v>
      </c>
    </row>
    <row r="80" spans="1:5" ht="15.75">
      <c r="A80" s="653" t="s">
        <v>92</v>
      </c>
      <c r="B80" s="162" t="s">
        <v>93</v>
      </c>
      <c r="C80" s="368"/>
      <c r="D80" s="369"/>
      <c r="E80" s="338"/>
    </row>
    <row r="81" spans="1:5" ht="15.75">
      <c r="A81" s="651" t="s">
        <v>94</v>
      </c>
      <c r="B81" s="162"/>
      <c r="C81" s="363">
        <f>D81*12</f>
        <v>171831.24</v>
      </c>
      <c r="D81" s="364">
        <f>E81*$B$9</f>
        <v>14319.269999999999</v>
      </c>
      <c r="E81" s="325">
        <v>5.0999999999999996</v>
      </c>
    </row>
    <row r="82" spans="1:5" ht="16.5" thickBot="1">
      <c r="A82" s="216"/>
      <c r="B82" s="167"/>
      <c r="C82" s="366"/>
      <c r="D82" s="367"/>
      <c r="E82" s="344"/>
    </row>
    <row r="83" spans="1:5" ht="15.75">
      <c r="A83" s="651" t="s">
        <v>95</v>
      </c>
      <c r="B83" s="162"/>
      <c r="C83" s="363"/>
      <c r="D83" s="364"/>
      <c r="E83" s="339"/>
    </row>
    <row r="84" spans="1:5" ht="15.75">
      <c r="A84" s="651"/>
      <c r="B84" s="162" t="s">
        <v>96</v>
      </c>
      <c r="C84" s="363">
        <f t="shared" ref="C84:C93" si="2">D84*12</f>
        <v>535709.16</v>
      </c>
      <c r="D84" s="364">
        <f t="shared" ref="D84:D91" si="3">E84*$B$9</f>
        <v>44642.43</v>
      </c>
      <c r="E84" s="325">
        <v>15.9</v>
      </c>
    </row>
    <row r="85" spans="1:5" ht="16.5" thickBot="1">
      <c r="A85" s="216"/>
      <c r="B85" s="167"/>
      <c r="C85" s="363"/>
      <c r="D85" s="364"/>
      <c r="E85" s="344"/>
    </row>
    <row r="86" spans="1:5" ht="15.75">
      <c r="A86" s="653" t="s">
        <v>97</v>
      </c>
      <c r="B86" s="159"/>
      <c r="C86" s="368"/>
      <c r="D86" s="369"/>
      <c r="E86" s="370"/>
    </row>
    <row r="87" spans="1:5" ht="15.75">
      <c r="A87" s="651" t="s">
        <v>98</v>
      </c>
      <c r="B87" s="162" t="s">
        <v>96</v>
      </c>
      <c r="C87" s="363">
        <f t="shared" si="2"/>
        <v>57950.928</v>
      </c>
      <c r="D87" s="364">
        <f t="shared" si="3"/>
        <v>4829.2439999999997</v>
      </c>
      <c r="E87" s="325">
        <v>1.72</v>
      </c>
    </row>
    <row r="88" spans="1:5" ht="16.5" thickBot="1">
      <c r="A88" s="216"/>
      <c r="B88" s="167"/>
      <c r="C88" s="366"/>
      <c r="D88" s="367"/>
      <c r="E88" s="344"/>
    </row>
    <row r="89" spans="1:5" ht="16.5" hidden="1" thickBot="1">
      <c r="A89" s="651" t="s">
        <v>99</v>
      </c>
      <c r="B89" s="162" t="s">
        <v>100</v>
      </c>
      <c r="C89" s="363">
        <f t="shared" si="2"/>
        <v>0</v>
      </c>
      <c r="D89" s="364">
        <f t="shared" si="3"/>
        <v>0</v>
      </c>
      <c r="E89" s="325">
        <v>0</v>
      </c>
    </row>
    <row r="90" spans="1:5" ht="16.5" hidden="1" thickBot="1">
      <c r="A90" s="651"/>
      <c r="B90" s="162"/>
      <c r="C90" s="363"/>
      <c r="D90" s="364"/>
      <c r="E90" s="344"/>
    </row>
    <row r="91" spans="1:5" ht="15.75">
      <c r="A91" s="265" t="s">
        <v>157</v>
      </c>
      <c r="B91" s="159" t="s">
        <v>100</v>
      </c>
      <c r="C91" s="368">
        <f t="shared" si="2"/>
        <v>70754.040000000008</v>
      </c>
      <c r="D91" s="369">
        <f t="shared" si="3"/>
        <v>5896.17</v>
      </c>
      <c r="E91" s="325">
        <v>2.1</v>
      </c>
    </row>
    <row r="92" spans="1:5" ht="16.5" thickBot="1">
      <c r="A92" s="275" t="s">
        <v>158</v>
      </c>
      <c r="B92" s="167"/>
      <c r="C92" s="366"/>
      <c r="D92" s="367"/>
      <c r="E92" s="344"/>
    </row>
    <row r="93" spans="1:5" ht="15.75">
      <c r="A93" s="320" t="s">
        <v>101</v>
      </c>
      <c r="B93" s="165"/>
      <c r="C93" s="372">
        <f t="shared" si="2"/>
        <v>836245.36800000002</v>
      </c>
      <c r="D93" s="347">
        <f>SUM(D81:D92)</f>
        <v>69687.114000000001</v>
      </c>
      <c r="E93" s="660">
        <f>E81+E84+E87+E91</f>
        <v>24.82</v>
      </c>
    </row>
    <row r="94" spans="1:5" ht="16.5" thickBot="1">
      <c r="A94" s="321" t="s">
        <v>102</v>
      </c>
      <c r="B94" s="166"/>
      <c r="C94" s="373"/>
      <c r="D94" s="374"/>
      <c r="E94" s="384"/>
    </row>
    <row r="95" spans="1:5" ht="15.75">
      <c r="A95" s="351"/>
      <c r="B95" s="149"/>
      <c r="C95" s="223"/>
      <c r="D95" s="223"/>
      <c r="E95" s="385">
        <f>E93+E71</f>
        <v>59.406000000000006</v>
      </c>
    </row>
    <row r="96" spans="1:5" ht="15.75">
      <c r="A96" s="377"/>
      <c r="B96" s="377"/>
      <c r="C96" s="386"/>
      <c r="D96" s="386"/>
      <c r="E96" s="386"/>
    </row>
    <row r="97" spans="1:5" ht="15.75">
      <c r="A97" s="377"/>
      <c r="B97" s="377"/>
      <c r="C97" s="298"/>
      <c r="D97" s="298"/>
      <c r="E97" s="298"/>
    </row>
    <row r="98" spans="1:5">
      <c r="A98" s="377"/>
      <c r="B98" s="377"/>
      <c r="C98" s="377"/>
      <c r="D98" s="377"/>
      <c r="E98" s="377"/>
    </row>
    <row r="103" spans="1:5">
      <c r="A103" t="s">
        <v>103</v>
      </c>
      <c r="C103" t="s">
        <v>104</v>
      </c>
    </row>
    <row r="104" spans="1:5">
      <c r="A104" t="s">
        <v>105</v>
      </c>
      <c r="C104" t="s">
        <v>106</v>
      </c>
    </row>
    <row r="107" spans="1:5">
      <c r="A107" t="s">
        <v>107</v>
      </c>
      <c r="C107" t="s">
        <v>132</v>
      </c>
    </row>
    <row r="108" spans="1:5">
      <c r="A108" t="s">
        <v>109</v>
      </c>
    </row>
  </sheetData>
  <mergeCells count="10">
    <mergeCell ref="C29:C31"/>
    <mergeCell ref="D29:D31"/>
    <mergeCell ref="E29:E31"/>
    <mergeCell ref="D1:E1"/>
    <mergeCell ref="A2:E2"/>
    <mergeCell ref="A3:E3"/>
    <mergeCell ref="A4:E4"/>
    <mergeCell ref="C25:C28"/>
    <mergeCell ref="D25:D28"/>
    <mergeCell ref="E25:E28"/>
  </mergeCells>
  <pageMargins left="0.7" right="0.7" top="0.75" bottom="0.75" header="0.3" footer="0.3"/>
  <pageSetup paperSize="9" scale="5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topLeftCell="A77" workbookViewId="0">
      <selection activeCell="B8" sqref="B8"/>
    </sheetView>
  </sheetViews>
  <sheetFormatPr defaultColWidth="11.5703125" defaultRowHeight="15"/>
  <cols>
    <col min="1" max="1" width="69.5703125" customWidth="1"/>
    <col min="2" max="2" width="34.42578125" customWidth="1"/>
    <col min="3" max="4" width="14" customWidth="1"/>
    <col min="5" max="5" width="15.2851562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30" customHeight="1">
      <c r="A1" s="298"/>
      <c r="B1" s="298"/>
      <c r="C1" s="298"/>
      <c r="D1" s="670" t="s">
        <v>127</v>
      </c>
      <c r="E1" s="670"/>
    </row>
    <row r="2" spans="1:5" ht="18.75" customHeight="1">
      <c r="A2" s="671" t="s">
        <v>128</v>
      </c>
      <c r="B2" s="671"/>
      <c r="C2" s="671"/>
      <c r="D2" s="671"/>
      <c r="E2" s="671"/>
    </row>
    <row r="3" spans="1:5" ht="18.75" customHeight="1">
      <c r="A3" s="683" t="s">
        <v>165</v>
      </c>
      <c r="B3" s="683"/>
      <c r="C3" s="683"/>
      <c r="D3" s="683"/>
      <c r="E3" s="683"/>
    </row>
    <row r="4" spans="1:5" ht="20.25" customHeight="1">
      <c r="A4" s="671" t="s">
        <v>162</v>
      </c>
      <c r="B4" s="671"/>
      <c r="C4" s="671"/>
      <c r="D4" s="671"/>
      <c r="E4" s="671"/>
    </row>
    <row r="5" spans="1:5" ht="15.75" customHeight="1" thickBot="1">
      <c r="A5" s="299"/>
      <c r="B5" s="299"/>
      <c r="C5" s="299"/>
      <c r="D5" s="299"/>
      <c r="E5" s="299"/>
    </row>
    <row r="6" spans="1:5">
      <c r="A6" s="2" t="s">
        <v>5</v>
      </c>
      <c r="B6" s="136"/>
      <c r="C6" s="137"/>
      <c r="D6" s="137"/>
      <c r="E6" s="138"/>
    </row>
    <row r="7" spans="1:5" ht="15.75">
      <c r="A7" s="6" t="s">
        <v>6</v>
      </c>
      <c r="B7" s="301">
        <v>4791.6000000000004</v>
      </c>
      <c r="C7" s="141"/>
      <c r="D7" s="141"/>
      <c r="E7" s="142"/>
    </row>
    <row r="8" spans="1:5" ht="15.75">
      <c r="A8" s="143" t="s">
        <v>7</v>
      </c>
      <c r="B8" s="302" t="s">
        <v>8</v>
      </c>
      <c r="C8" s="145"/>
      <c r="D8" s="145"/>
      <c r="E8" s="146"/>
    </row>
    <row r="9" spans="1:5" ht="15.75">
      <c r="A9" s="147" t="s">
        <v>9</v>
      </c>
      <c r="B9" s="301">
        <v>2822.3</v>
      </c>
      <c r="C9" s="141"/>
      <c r="D9" s="141"/>
      <c r="E9" s="142"/>
    </row>
    <row r="10" spans="1:5" ht="15.75">
      <c r="A10" s="164" t="s">
        <v>10</v>
      </c>
      <c r="B10" s="303"/>
      <c r="C10" s="149"/>
      <c r="D10" s="149"/>
      <c r="E10" s="150"/>
    </row>
    <row r="11" spans="1:5" ht="15.75">
      <c r="A11" s="293" t="s">
        <v>121</v>
      </c>
      <c r="B11" s="304">
        <v>1363.3</v>
      </c>
      <c r="C11" s="153"/>
      <c r="D11" s="153"/>
      <c r="E11" s="154"/>
    </row>
    <row r="12" spans="1:5" ht="15.75">
      <c r="A12" s="155" t="s">
        <v>122</v>
      </c>
      <c r="B12" s="392">
        <v>501.5</v>
      </c>
      <c r="C12" s="149"/>
      <c r="D12" s="149"/>
      <c r="E12" s="150"/>
    </row>
    <row r="13" spans="1:5" ht="15.75">
      <c r="A13" s="151" t="s">
        <v>11</v>
      </c>
      <c r="B13" s="304">
        <v>5</v>
      </c>
      <c r="C13" s="153"/>
      <c r="D13" s="153"/>
      <c r="E13" s="154"/>
    </row>
    <row r="14" spans="1:5" ht="16.5" thickBot="1">
      <c r="A14" s="289" t="s">
        <v>12</v>
      </c>
      <c r="B14" s="393">
        <v>2</v>
      </c>
      <c r="C14" s="394"/>
      <c r="D14" s="394"/>
      <c r="E14" s="395"/>
    </row>
    <row r="15" spans="1:5">
      <c r="A15" s="156"/>
      <c r="B15" s="157"/>
      <c r="C15" s="158" t="s">
        <v>13</v>
      </c>
      <c r="D15" s="159" t="s">
        <v>13</v>
      </c>
      <c r="E15" s="160" t="s">
        <v>14</v>
      </c>
    </row>
    <row r="16" spans="1:5">
      <c r="A16" s="161" t="s">
        <v>15</v>
      </c>
      <c r="B16" s="162" t="s">
        <v>16</v>
      </c>
      <c r="C16" s="163" t="s">
        <v>17</v>
      </c>
      <c r="D16" s="162" t="s">
        <v>17</v>
      </c>
      <c r="E16" s="29" t="s">
        <v>18</v>
      </c>
    </row>
    <row r="17" spans="1:5">
      <c r="A17" s="161" t="s">
        <v>19</v>
      </c>
      <c r="B17" s="162" t="s">
        <v>20</v>
      </c>
      <c r="C17" s="163" t="s">
        <v>21</v>
      </c>
      <c r="D17" s="162" t="s">
        <v>22</v>
      </c>
      <c r="E17" s="29" t="s">
        <v>23</v>
      </c>
    </row>
    <row r="18" spans="1:5">
      <c r="A18" s="164"/>
      <c r="B18" s="165"/>
      <c r="C18" s="149" t="s">
        <v>24</v>
      </c>
      <c r="D18" s="165" t="s">
        <v>24</v>
      </c>
      <c r="E18" s="29" t="s">
        <v>25</v>
      </c>
    </row>
    <row r="19" spans="1:5" ht="15.75" thickBot="1">
      <c r="A19" s="164"/>
      <c r="B19" s="166"/>
      <c r="C19" s="163" t="s">
        <v>26</v>
      </c>
      <c r="D19" s="167" t="s">
        <v>26</v>
      </c>
      <c r="E19" s="29" t="s">
        <v>26</v>
      </c>
    </row>
    <row r="20" spans="1:5" ht="59.25" customHeight="1" thickBot="1">
      <c r="A20" s="168" t="s">
        <v>27</v>
      </c>
      <c r="B20" s="169"/>
      <c r="C20" s="310">
        <f>D20*12</f>
        <v>164935.212</v>
      </c>
      <c r="D20" s="311">
        <f>$B$9*E20</f>
        <v>13744.601000000001</v>
      </c>
      <c r="E20" s="312">
        <v>4.87</v>
      </c>
    </row>
    <row r="21" spans="1:5" ht="146.25" customHeight="1" thickBot="1">
      <c r="A21" s="173" t="s">
        <v>28</v>
      </c>
      <c r="B21" s="174" t="s">
        <v>29</v>
      </c>
      <c r="C21" s="310"/>
      <c r="D21" s="311"/>
      <c r="E21" s="312"/>
    </row>
    <row r="22" spans="1:5" ht="78.75" hidden="1" customHeight="1">
      <c r="A22" s="657"/>
      <c r="B22" s="175"/>
      <c r="C22" s="310">
        <f t="shared" ref="C22:C68" si="0">D22*12</f>
        <v>0</v>
      </c>
      <c r="D22" s="661">
        <f t="shared" ref="D22:D68" si="1">$B$9*E22</f>
        <v>0</v>
      </c>
      <c r="E22" s="316"/>
    </row>
    <row r="23" spans="1:5" ht="26.25" thickBot="1">
      <c r="A23" s="168" t="s">
        <v>30</v>
      </c>
      <c r="B23" s="177"/>
      <c r="C23" s="317">
        <f t="shared" si="0"/>
        <v>135470.40000000002</v>
      </c>
      <c r="D23" s="311">
        <f t="shared" si="1"/>
        <v>11289.2</v>
      </c>
      <c r="E23" s="312">
        <v>4</v>
      </c>
    </row>
    <row r="24" spans="1:5" ht="116.25" customHeight="1" thickBot="1">
      <c r="A24" s="173" t="s">
        <v>28</v>
      </c>
      <c r="B24" s="174" t="s">
        <v>31</v>
      </c>
      <c r="C24" s="310"/>
      <c r="D24" s="311"/>
      <c r="E24" s="318"/>
    </row>
    <row r="25" spans="1:5">
      <c r="A25" s="180" t="s">
        <v>32</v>
      </c>
      <c r="B25" s="159" t="s">
        <v>33</v>
      </c>
      <c r="C25" s="680">
        <f t="shared" si="0"/>
        <v>84533.529600000009</v>
      </c>
      <c r="D25" s="680">
        <f t="shared" si="1"/>
        <v>7044.4608000000007</v>
      </c>
      <c r="E25" s="677">
        <f>2.4*1.04</f>
        <v>2.496</v>
      </c>
    </row>
    <row r="26" spans="1:5">
      <c r="A26" s="181" t="s">
        <v>34</v>
      </c>
      <c r="B26" s="162" t="s">
        <v>35</v>
      </c>
      <c r="C26" s="681"/>
      <c r="D26" s="681"/>
      <c r="E26" s="678"/>
    </row>
    <row r="27" spans="1:5">
      <c r="A27" s="181" t="s">
        <v>36</v>
      </c>
      <c r="B27" s="162" t="s">
        <v>37</v>
      </c>
      <c r="C27" s="681"/>
      <c r="D27" s="681"/>
      <c r="E27" s="678"/>
    </row>
    <row r="28" spans="1:5" ht="15.75" thickBot="1">
      <c r="A28" s="182"/>
      <c r="B28" s="167"/>
      <c r="C28" s="682"/>
      <c r="D28" s="682"/>
      <c r="E28" s="679"/>
    </row>
    <row r="29" spans="1:5">
      <c r="A29" s="181" t="s">
        <v>38</v>
      </c>
      <c r="B29" s="162" t="s">
        <v>39</v>
      </c>
      <c r="C29" s="680">
        <f t="shared" si="0"/>
        <v>76879.452000000005</v>
      </c>
      <c r="D29" s="680">
        <f t="shared" si="1"/>
        <v>6406.6210000000001</v>
      </c>
      <c r="E29" s="677">
        <v>2.27</v>
      </c>
    </row>
    <row r="30" spans="1:5">
      <c r="A30" s="181" t="s">
        <v>40</v>
      </c>
      <c r="B30" s="162"/>
      <c r="C30" s="681"/>
      <c r="D30" s="681"/>
      <c r="E30" s="678"/>
    </row>
    <row r="31" spans="1:5" ht="15.75" thickBot="1">
      <c r="A31" s="181" t="s">
        <v>41</v>
      </c>
      <c r="B31" s="162"/>
      <c r="C31" s="682"/>
      <c r="D31" s="682"/>
      <c r="E31" s="679"/>
    </row>
    <row r="32" spans="1:5" ht="16.5" thickBot="1">
      <c r="A32" s="168" t="s">
        <v>42</v>
      </c>
      <c r="B32" s="183"/>
      <c r="C32" s="322">
        <f t="shared" si="0"/>
        <v>243846.72000000003</v>
      </c>
      <c r="D32" s="311">
        <f t="shared" si="1"/>
        <v>20320.560000000001</v>
      </c>
      <c r="E32" s="323">
        <v>7.2</v>
      </c>
    </row>
    <row r="33" spans="1:5" ht="15.75">
      <c r="A33" s="516" t="s">
        <v>43</v>
      </c>
      <c r="B33" s="324" t="s">
        <v>113</v>
      </c>
      <c r="C33" s="310"/>
      <c r="D33" s="661"/>
      <c r="E33" s="325"/>
    </row>
    <row r="34" spans="1:5" ht="15.75">
      <c r="A34" s="638" t="s">
        <v>45</v>
      </c>
      <c r="B34" s="327"/>
      <c r="C34" s="322"/>
      <c r="D34" s="662"/>
      <c r="E34" s="325"/>
    </row>
    <row r="35" spans="1:5" ht="15.75">
      <c r="A35" s="204" t="s">
        <v>46</v>
      </c>
      <c r="B35" s="330" t="s">
        <v>47</v>
      </c>
      <c r="C35" s="322"/>
      <c r="D35" s="662"/>
      <c r="E35" s="325"/>
    </row>
    <row r="36" spans="1:5" ht="15.75">
      <c r="A36" s="638"/>
      <c r="B36" s="327"/>
      <c r="C36" s="322"/>
      <c r="D36" s="662"/>
      <c r="E36" s="325"/>
    </row>
    <row r="37" spans="1:5" ht="15.75">
      <c r="A37" s="196" t="s">
        <v>48</v>
      </c>
      <c r="B37" s="330"/>
      <c r="C37" s="322"/>
      <c r="D37" s="662"/>
      <c r="E37" s="325"/>
    </row>
    <row r="38" spans="1:5" ht="15.75">
      <c r="A38" s="197" t="s">
        <v>49</v>
      </c>
      <c r="B38" s="324" t="s">
        <v>47</v>
      </c>
      <c r="C38" s="322"/>
      <c r="D38" s="662"/>
      <c r="E38" s="325"/>
    </row>
    <row r="39" spans="1:5" ht="15.75">
      <c r="A39" s="196" t="s">
        <v>50</v>
      </c>
      <c r="B39" s="330"/>
      <c r="C39" s="322"/>
      <c r="D39" s="662"/>
      <c r="E39" s="325"/>
    </row>
    <row r="40" spans="1:5" ht="15.75">
      <c r="A40" s="197" t="s">
        <v>51</v>
      </c>
      <c r="B40" s="324" t="s">
        <v>0</v>
      </c>
      <c r="C40" s="322"/>
      <c r="D40" s="662"/>
      <c r="E40" s="325"/>
    </row>
    <row r="41" spans="1:5" ht="15.75">
      <c r="A41" s="197" t="s">
        <v>52</v>
      </c>
      <c r="B41" s="333" t="s">
        <v>0</v>
      </c>
      <c r="C41" s="322"/>
      <c r="D41" s="662"/>
      <c r="E41" s="325"/>
    </row>
    <row r="42" spans="1:5" ht="15.75">
      <c r="A42" s="198" t="s">
        <v>53</v>
      </c>
      <c r="B42" s="324"/>
      <c r="C42" s="322"/>
      <c r="D42" s="662"/>
      <c r="E42" s="325"/>
    </row>
    <row r="43" spans="1:5" ht="15.75">
      <c r="A43" s="198" t="s">
        <v>54</v>
      </c>
      <c r="B43" s="324"/>
      <c r="C43" s="322"/>
      <c r="D43" s="662"/>
      <c r="E43" s="325"/>
    </row>
    <row r="44" spans="1:5" ht="16.5" thickBot="1">
      <c r="A44" s="198" t="s">
        <v>55</v>
      </c>
      <c r="B44" s="324" t="s">
        <v>56</v>
      </c>
      <c r="C44" s="335"/>
      <c r="D44" s="663"/>
      <c r="E44" s="325"/>
    </row>
    <row r="45" spans="1:5" ht="44.25" customHeight="1" thickBot="1">
      <c r="A45" s="168" t="s">
        <v>57</v>
      </c>
      <c r="B45" s="183"/>
      <c r="C45" s="317">
        <f t="shared" si="0"/>
        <v>279407.7</v>
      </c>
      <c r="D45" s="311">
        <f t="shared" si="1"/>
        <v>23283.975000000002</v>
      </c>
      <c r="E45" s="337">
        <v>8.25</v>
      </c>
    </row>
    <row r="46" spans="1:5" ht="15.75">
      <c r="A46" s="516" t="s">
        <v>114</v>
      </c>
      <c r="B46" s="159"/>
      <c r="C46" s="310"/>
      <c r="D46" s="662"/>
      <c r="E46" s="338"/>
    </row>
    <row r="47" spans="1:5" ht="15.75">
      <c r="A47" s="204" t="s">
        <v>60</v>
      </c>
      <c r="B47" s="205" t="s">
        <v>3</v>
      </c>
      <c r="C47" s="322"/>
      <c r="D47" s="662"/>
      <c r="E47" s="339"/>
    </row>
    <row r="48" spans="1:5" ht="15.75">
      <c r="A48" s="601" t="s">
        <v>61</v>
      </c>
      <c r="B48" s="209" t="s">
        <v>62</v>
      </c>
      <c r="C48" s="322"/>
      <c r="D48" s="662"/>
      <c r="E48" s="339"/>
    </row>
    <row r="49" spans="1:5" ht="15.75">
      <c r="A49" s="210" t="s">
        <v>63</v>
      </c>
      <c r="B49" s="209" t="s">
        <v>62</v>
      </c>
      <c r="C49" s="322"/>
      <c r="D49" s="662"/>
      <c r="E49" s="339"/>
    </row>
    <row r="50" spans="1:5" ht="15.75">
      <c r="A50" s="601" t="s">
        <v>64</v>
      </c>
      <c r="B50" s="209" t="s">
        <v>62</v>
      </c>
      <c r="C50" s="322"/>
      <c r="D50" s="662"/>
      <c r="E50" s="339"/>
    </row>
    <row r="51" spans="1:5" ht="15.75">
      <c r="A51" s="601" t="s">
        <v>65</v>
      </c>
      <c r="B51" s="209" t="s">
        <v>1</v>
      </c>
      <c r="C51" s="322"/>
      <c r="D51" s="662"/>
      <c r="E51" s="339"/>
    </row>
    <row r="52" spans="1:5" ht="15.75">
      <c r="A52" s="601" t="s">
        <v>66</v>
      </c>
      <c r="B52" s="209" t="s">
        <v>3</v>
      </c>
      <c r="C52" s="322"/>
      <c r="D52" s="662"/>
      <c r="E52" s="339"/>
    </row>
    <row r="53" spans="1:5" ht="15.75">
      <c r="A53" s="602" t="s">
        <v>115</v>
      </c>
      <c r="B53" s="342" t="s">
        <v>3</v>
      </c>
      <c r="C53" s="322"/>
      <c r="D53" s="662"/>
      <c r="E53" s="339"/>
    </row>
    <row r="54" spans="1:5" ht="15.75">
      <c r="A54" s="204" t="s">
        <v>116</v>
      </c>
      <c r="B54" s="209"/>
      <c r="C54" s="322"/>
      <c r="D54" s="662"/>
      <c r="E54" s="325"/>
    </row>
    <row r="55" spans="1:5" ht="15.75">
      <c r="A55" s="204" t="s">
        <v>117</v>
      </c>
      <c r="B55" s="342" t="s">
        <v>3</v>
      </c>
      <c r="C55" s="322"/>
      <c r="D55" s="662"/>
      <c r="E55" s="339"/>
    </row>
    <row r="56" spans="1:5" ht="15.75">
      <c r="A56" s="601" t="s">
        <v>73</v>
      </c>
      <c r="B56" s="209" t="s">
        <v>3</v>
      </c>
      <c r="C56" s="322"/>
      <c r="D56" s="662"/>
      <c r="E56" s="339"/>
    </row>
    <row r="57" spans="1:5" ht="15.75">
      <c r="A57" s="601" t="s">
        <v>74</v>
      </c>
      <c r="B57" s="209" t="s">
        <v>75</v>
      </c>
      <c r="C57" s="322"/>
      <c r="D57" s="662"/>
      <c r="E57" s="339"/>
    </row>
    <row r="58" spans="1:5" ht="15.75">
      <c r="A58" s="639" t="s">
        <v>76</v>
      </c>
      <c r="B58" s="92" t="s">
        <v>155</v>
      </c>
      <c r="C58" s="322"/>
      <c r="D58" s="662"/>
      <c r="E58" s="339"/>
    </row>
    <row r="59" spans="1:5" ht="15.75">
      <c r="A59" s="601" t="s">
        <v>77</v>
      </c>
      <c r="B59" s="92" t="s">
        <v>156</v>
      </c>
      <c r="C59" s="322"/>
      <c r="D59" s="662"/>
      <c r="E59" s="339"/>
    </row>
    <row r="60" spans="1:5" ht="15.75">
      <c r="A60" s="601" t="s">
        <v>65</v>
      </c>
      <c r="B60" s="209" t="s">
        <v>78</v>
      </c>
      <c r="C60" s="322"/>
      <c r="D60" s="662"/>
      <c r="E60" s="339"/>
    </row>
    <row r="61" spans="1:5" ht="15.75">
      <c r="A61" s="601" t="s">
        <v>66</v>
      </c>
      <c r="B61" s="209" t="s">
        <v>3</v>
      </c>
      <c r="C61" s="322"/>
      <c r="D61" s="662"/>
      <c r="E61" s="339"/>
    </row>
    <row r="62" spans="1:5" ht="15.75">
      <c r="A62" s="601" t="s">
        <v>79</v>
      </c>
      <c r="B62" s="209" t="s">
        <v>2</v>
      </c>
      <c r="C62" s="322"/>
      <c r="D62" s="662"/>
      <c r="E62" s="339"/>
    </row>
    <row r="63" spans="1:5" ht="16.5" thickBot="1">
      <c r="A63" s="639" t="s">
        <v>80</v>
      </c>
      <c r="B63" s="167" t="s">
        <v>3</v>
      </c>
      <c r="C63" s="322"/>
      <c r="D63" s="662"/>
      <c r="E63" s="344"/>
    </row>
    <row r="64" spans="1:5" ht="15.75">
      <c r="A64" s="180" t="s">
        <v>81</v>
      </c>
      <c r="B64" s="159" t="s">
        <v>82</v>
      </c>
      <c r="C64" s="310">
        <f t="shared" si="0"/>
        <v>37254.360000000008</v>
      </c>
      <c r="D64" s="661">
        <f t="shared" si="1"/>
        <v>3104.5300000000007</v>
      </c>
      <c r="E64" s="338">
        <v>1.1000000000000001</v>
      </c>
    </row>
    <row r="65" spans="1:5" ht="16.5" thickBot="1">
      <c r="A65" s="182" t="s">
        <v>83</v>
      </c>
      <c r="B65" s="167" t="s">
        <v>84</v>
      </c>
      <c r="C65" s="322"/>
      <c r="D65" s="662"/>
      <c r="E65" s="344"/>
    </row>
    <row r="66" spans="1:5" ht="15.75">
      <c r="A66" s="181" t="s">
        <v>85</v>
      </c>
      <c r="B66" s="162"/>
      <c r="C66" s="310">
        <f t="shared" si="0"/>
        <v>1022327.3736</v>
      </c>
      <c r="D66" s="661">
        <f t="shared" si="1"/>
        <v>85193.947800000009</v>
      </c>
      <c r="E66" s="338">
        <f>E20+E23+E25+E29+E32+E45+E64</f>
        <v>30.186000000000003</v>
      </c>
    </row>
    <row r="67" spans="1:5" ht="16.5" thickBot="1">
      <c r="A67" s="181" t="s">
        <v>86</v>
      </c>
      <c r="B67" s="162"/>
      <c r="C67" s="322"/>
      <c r="D67" s="662"/>
      <c r="E67" s="344"/>
    </row>
    <row r="68" spans="1:5" ht="15.75">
      <c r="A68" s="180" t="s">
        <v>87</v>
      </c>
      <c r="B68" s="159"/>
      <c r="C68" s="310">
        <f t="shared" si="0"/>
        <v>149017.44000000003</v>
      </c>
      <c r="D68" s="661">
        <f t="shared" si="1"/>
        <v>12418.120000000003</v>
      </c>
      <c r="E68" s="338">
        <v>4.4000000000000004</v>
      </c>
    </row>
    <row r="69" spans="1:5" ht="15.75">
      <c r="A69" s="181" t="s">
        <v>88</v>
      </c>
      <c r="B69" s="162"/>
      <c r="C69" s="322"/>
      <c r="D69" s="662"/>
      <c r="E69" s="339"/>
    </row>
    <row r="70" spans="1:5" ht="16.5" thickBot="1">
      <c r="A70" s="182"/>
      <c r="B70" s="167"/>
      <c r="C70" s="335"/>
      <c r="D70" s="663"/>
      <c r="E70" s="345"/>
    </row>
    <row r="71" spans="1:5" ht="15.75">
      <c r="A71" s="180" t="s">
        <v>89</v>
      </c>
      <c r="B71" s="157"/>
      <c r="C71" s="346">
        <f>C66+C68</f>
        <v>1171344.8136</v>
      </c>
      <c r="D71" s="347">
        <f>D66+D68</f>
        <v>97612.067800000019</v>
      </c>
      <c r="E71" s="660">
        <f>E66+E68</f>
        <v>34.586000000000006</v>
      </c>
    </row>
    <row r="72" spans="1:5" ht="16.5" thickBot="1">
      <c r="A72" s="182" t="s">
        <v>90</v>
      </c>
      <c r="B72" s="166"/>
      <c r="C72" s="349"/>
      <c r="D72" s="350"/>
      <c r="E72" s="344"/>
    </row>
    <row r="73" spans="1:5" s="112" customFormat="1" ht="15.75">
      <c r="A73" s="223" t="s">
        <v>91</v>
      </c>
      <c r="B73" s="149"/>
      <c r="C73" s="354"/>
      <c r="D73" s="354"/>
      <c r="E73" s="355"/>
    </row>
    <row r="74" spans="1:5" s="112" customFormat="1" ht="15.75" thickBot="1">
      <c r="A74" s="222"/>
      <c r="B74" s="149"/>
      <c r="C74" s="354"/>
      <c r="D74" s="354"/>
      <c r="E74" s="355"/>
    </row>
    <row r="75" spans="1:5" s="112" customFormat="1">
      <c r="A75" s="156"/>
      <c r="B75" s="157"/>
      <c r="C75" s="356" t="s">
        <v>13</v>
      </c>
      <c r="D75" s="357" t="s">
        <v>13</v>
      </c>
      <c r="E75" s="227" t="s">
        <v>14</v>
      </c>
    </row>
    <row r="76" spans="1:5" s="112" customFormat="1">
      <c r="A76" s="161" t="s">
        <v>15</v>
      </c>
      <c r="B76" s="162" t="s">
        <v>16</v>
      </c>
      <c r="C76" s="355" t="s">
        <v>17</v>
      </c>
      <c r="D76" s="207" t="s">
        <v>17</v>
      </c>
      <c r="E76" s="225" t="s">
        <v>18</v>
      </c>
    </row>
    <row r="77" spans="1:5" s="112" customFormat="1">
      <c r="A77" s="161" t="s">
        <v>19</v>
      </c>
      <c r="B77" s="162" t="s">
        <v>20</v>
      </c>
      <c r="C77" s="355" t="s">
        <v>21</v>
      </c>
      <c r="D77" s="207" t="s">
        <v>22</v>
      </c>
      <c r="E77" s="225" t="s">
        <v>23</v>
      </c>
    </row>
    <row r="78" spans="1:5" s="112" customFormat="1">
      <c r="A78" s="164"/>
      <c r="B78" s="165"/>
      <c r="C78" s="354" t="s">
        <v>24</v>
      </c>
      <c r="D78" s="358" t="s">
        <v>24</v>
      </c>
      <c r="E78" s="225" t="s">
        <v>25</v>
      </c>
    </row>
    <row r="79" spans="1:5" s="112" customFormat="1" ht="15.75" thickBot="1">
      <c r="A79" s="383"/>
      <c r="B79" s="166"/>
      <c r="C79" s="360" t="s">
        <v>26</v>
      </c>
      <c r="D79" s="218" t="s">
        <v>26</v>
      </c>
      <c r="E79" s="225" t="s">
        <v>26</v>
      </c>
    </row>
    <row r="80" spans="1:5" ht="15.75">
      <c r="A80" s="653" t="s">
        <v>92</v>
      </c>
      <c r="B80" s="162" t="s">
        <v>93</v>
      </c>
      <c r="C80" s="368"/>
      <c r="D80" s="369"/>
      <c r="E80" s="338"/>
    </row>
    <row r="81" spans="1:5" ht="15.75">
      <c r="A81" s="651" t="s">
        <v>94</v>
      </c>
      <c r="B81" s="162"/>
      <c r="C81" s="363">
        <f>D81*12</f>
        <v>172724.76</v>
      </c>
      <c r="D81" s="364">
        <f>E81*$B$9</f>
        <v>14393.73</v>
      </c>
      <c r="E81" s="325">
        <v>5.0999999999999996</v>
      </c>
    </row>
    <row r="82" spans="1:5" ht="16.5" thickBot="1">
      <c r="A82" s="216"/>
      <c r="B82" s="167"/>
      <c r="C82" s="366"/>
      <c r="D82" s="367"/>
      <c r="E82" s="344"/>
    </row>
    <row r="83" spans="1:5" ht="15.75">
      <c r="A83" s="651" t="s">
        <v>95</v>
      </c>
      <c r="B83" s="162"/>
      <c r="C83" s="363"/>
      <c r="D83" s="364"/>
      <c r="E83" s="339"/>
    </row>
    <row r="84" spans="1:5" ht="15.75">
      <c r="A84" s="651"/>
      <c r="B84" s="162" t="s">
        <v>96</v>
      </c>
      <c r="C84" s="363">
        <f t="shared" ref="C84:C93" si="2">D84*12</f>
        <v>538494.84000000008</v>
      </c>
      <c r="D84" s="364">
        <f t="shared" ref="D84:D91" si="3">E84*$B$9</f>
        <v>44874.570000000007</v>
      </c>
      <c r="E84" s="325">
        <v>15.9</v>
      </c>
    </row>
    <row r="85" spans="1:5" ht="16.5" thickBot="1">
      <c r="A85" s="216"/>
      <c r="B85" s="167"/>
      <c r="C85" s="363"/>
      <c r="D85" s="364"/>
      <c r="E85" s="344"/>
    </row>
    <row r="86" spans="1:5" ht="15.75">
      <c r="A86" s="653" t="s">
        <v>97</v>
      </c>
      <c r="B86" s="159"/>
      <c r="C86" s="368"/>
      <c r="D86" s="369"/>
      <c r="E86" s="370"/>
    </row>
    <row r="87" spans="1:5" ht="15.75">
      <c r="A87" s="651" t="s">
        <v>98</v>
      </c>
      <c r="B87" s="162" t="s">
        <v>96</v>
      </c>
      <c r="C87" s="363">
        <f t="shared" si="2"/>
        <v>58252.272000000012</v>
      </c>
      <c r="D87" s="364">
        <f t="shared" si="3"/>
        <v>4854.3560000000007</v>
      </c>
      <c r="E87" s="325">
        <v>1.72</v>
      </c>
    </row>
    <row r="88" spans="1:5" ht="16.5" thickBot="1">
      <c r="A88" s="216"/>
      <c r="B88" s="167"/>
      <c r="C88" s="366"/>
      <c r="D88" s="367"/>
      <c r="E88" s="344"/>
    </row>
    <row r="89" spans="1:5" ht="16.5" hidden="1" thickBot="1">
      <c r="A89" s="651" t="s">
        <v>99</v>
      </c>
      <c r="B89" s="162" t="s">
        <v>100</v>
      </c>
      <c r="C89" s="363">
        <f t="shared" si="2"/>
        <v>0</v>
      </c>
      <c r="D89" s="364">
        <f t="shared" si="3"/>
        <v>0</v>
      </c>
      <c r="E89" s="325">
        <v>0</v>
      </c>
    </row>
    <row r="90" spans="1:5" ht="16.5" hidden="1" thickBot="1">
      <c r="A90" s="651"/>
      <c r="B90" s="162"/>
      <c r="C90" s="363"/>
      <c r="D90" s="364"/>
      <c r="E90" s="344"/>
    </row>
    <row r="91" spans="1:5" ht="15.75">
      <c r="A91" s="265" t="s">
        <v>157</v>
      </c>
      <c r="B91" s="159" t="s">
        <v>100</v>
      </c>
      <c r="C91" s="368">
        <f t="shared" si="2"/>
        <v>71121.960000000006</v>
      </c>
      <c r="D91" s="369">
        <f t="shared" si="3"/>
        <v>5926.8300000000008</v>
      </c>
      <c r="E91" s="325">
        <v>2.1</v>
      </c>
    </row>
    <row r="92" spans="1:5" ht="16.5" thickBot="1">
      <c r="A92" s="275" t="s">
        <v>158</v>
      </c>
      <c r="B92" s="167"/>
      <c r="C92" s="366"/>
      <c r="D92" s="367"/>
      <c r="E92" s="344"/>
    </row>
    <row r="93" spans="1:5" ht="15.75">
      <c r="A93" s="320" t="s">
        <v>101</v>
      </c>
      <c r="B93" s="165"/>
      <c r="C93" s="372">
        <f t="shared" si="2"/>
        <v>840593.83200000005</v>
      </c>
      <c r="D93" s="347">
        <f>SUM(D81:D92)</f>
        <v>70049.486000000004</v>
      </c>
      <c r="E93" s="660">
        <f>E81+E84+E87+E91</f>
        <v>24.82</v>
      </c>
    </row>
    <row r="94" spans="1:5" ht="16.5" thickBot="1">
      <c r="A94" s="321" t="s">
        <v>102</v>
      </c>
      <c r="B94" s="166"/>
      <c r="C94" s="373"/>
      <c r="D94" s="374"/>
      <c r="E94" s="384"/>
    </row>
    <row r="95" spans="1:5" ht="15.75">
      <c r="A95" s="351"/>
      <c r="B95" s="149"/>
      <c r="C95" s="223"/>
      <c r="D95" s="223"/>
      <c r="E95" s="385">
        <f>E93+E71</f>
        <v>59.406000000000006</v>
      </c>
    </row>
    <row r="96" spans="1:5" ht="15.75">
      <c r="A96" s="377"/>
      <c r="B96" s="377"/>
      <c r="C96" s="386"/>
      <c r="D96" s="386"/>
      <c r="E96" s="386"/>
    </row>
    <row r="97" spans="1:5" ht="15.75">
      <c r="A97" s="377"/>
      <c r="B97" s="377"/>
      <c r="C97" s="298"/>
      <c r="D97" s="298"/>
      <c r="E97" s="298"/>
    </row>
    <row r="98" spans="1:5">
      <c r="A98" s="377"/>
      <c r="B98" s="377"/>
      <c r="C98" s="377"/>
      <c r="D98" s="377"/>
      <c r="E98" s="377"/>
    </row>
    <row r="103" spans="1:5">
      <c r="A103" t="s">
        <v>103</v>
      </c>
      <c r="C103" t="s">
        <v>104</v>
      </c>
    </row>
    <row r="104" spans="1:5">
      <c r="A104" t="s">
        <v>105</v>
      </c>
      <c r="C104" t="s">
        <v>106</v>
      </c>
    </row>
    <row r="107" spans="1:5">
      <c r="A107" t="s">
        <v>107</v>
      </c>
      <c r="C107" t="s">
        <v>132</v>
      </c>
    </row>
    <row r="108" spans="1:5">
      <c r="A108" t="s">
        <v>109</v>
      </c>
    </row>
  </sheetData>
  <mergeCells count="10">
    <mergeCell ref="C29:C31"/>
    <mergeCell ref="D29:D31"/>
    <mergeCell ref="E29:E31"/>
    <mergeCell ref="D1:E1"/>
    <mergeCell ref="A2:E2"/>
    <mergeCell ref="A3:E3"/>
    <mergeCell ref="A4:E4"/>
    <mergeCell ref="C25:C28"/>
    <mergeCell ref="D25:D28"/>
    <mergeCell ref="E25:E2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topLeftCell="A83" workbookViewId="0">
      <selection activeCell="A4" sqref="A4:E4"/>
    </sheetView>
  </sheetViews>
  <sheetFormatPr defaultColWidth="11.5703125" defaultRowHeight="15"/>
  <cols>
    <col min="1" max="1" width="69.5703125" customWidth="1"/>
    <col min="2" max="2" width="34.42578125" customWidth="1"/>
    <col min="3" max="4" width="14" customWidth="1"/>
    <col min="5" max="5" width="15.2851562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30" customHeight="1">
      <c r="A1" s="298"/>
      <c r="B1" s="298"/>
      <c r="C1" s="298"/>
      <c r="D1" s="670" t="s">
        <v>127</v>
      </c>
      <c r="E1" s="670"/>
    </row>
    <row r="2" spans="1:5" ht="18.75" customHeight="1">
      <c r="A2" s="671" t="s">
        <v>128</v>
      </c>
      <c r="B2" s="671"/>
      <c r="C2" s="671"/>
      <c r="D2" s="671"/>
      <c r="E2" s="671"/>
    </row>
    <row r="3" spans="1:5" ht="18.75" customHeight="1">
      <c r="A3" s="683" t="s">
        <v>163</v>
      </c>
      <c r="B3" s="683"/>
      <c r="C3" s="683"/>
      <c r="D3" s="683"/>
      <c r="E3" s="683"/>
    </row>
    <row r="4" spans="1:5" ht="20.25" customHeight="1">
      <c r="A4" s="671" t="s">
        <v>164</v>
      </c>
      <c r="B4" s="671"/>
      <c r="C4" s="671"/>
      <c r="D4" s="671"/>
      <c r="E4" s="671"/>
    </row>
    <row r="5" spans="1:5" ht="15.75" customHeight="1" thickBot="1">
      <c r="A5" s="299"/>
      <c r="B5" s="299"/>
      <c r="C5" s="299"/>
      <c r="D5" s="299"/>
      <c r="E5" s="299"/>
    </row>
    <row r="6" spans="1:5">
      <c r="A6" s="2" t="s">
        <v>5</v>
      </c>
      <c r="B6" s="136"/>
      <c r="C6" s="137"/>
      <c r="D6" s="137"/>
      <c r="E6" s="138"/>
    </row>
    <row r="7" spans="1:5" ht="15.75">
      <c r="A7" s="6" t="s">
        <v>6</v>
      </c>
      <c r="B7" s="301">
        <v>4748.7</v>
      </c>
      <c r="C7" s="141"/>
      <c r="D7" s="141"/>
      <c r="E7" s="142"/>
    </row>
    <row r="8" spans="1:5" ht="15.75">
      <c r="A8" s="143" t="s">
        <v>7</v>
      </c>
      <c r="B8" s="302" t="s">
        <v>8</v>
      </c>
      <c r="C8" s="145"/>
      <c r="D8" s="145"/>
      <c r="E8" s="146"/>
    </row>
    <row r="9" spans="1:5" ht="15.75">
      <c r="A9" s="147" t="s">
        <v>9</v>
      </c>
      <c r="B9" s="301">
        <v>2760.3</v>
      </c>
      <c r="C9" s="141"/>
      <c r="D9" s="141"/>
      <c r="E9" s="142"/>
    </row>
    <row r="10" spans="1:5" ht="15.75">
      <c r="A10" s="164" t="s">
        <v>10</v>
      </c>
      <c r="B10" s="303"/>
      <c r="C10" s="149"/>
      <c r="D10" s="149"/>
      <c r="E10" s="150"/>
    </row>
    <row r="11" spans="1:5" ht="15.75">
      <c r="A11" s="293" t="s">
        <v>121</v>
      </c>
      <c r="B11" s="304">
        <v>1374.4</v>
      </c>
      <c r="C11" s="153"/>
      <c r="D11" s="153"/>
      <c r="E11" s="154"/>
    </row>
    <row r="12" spans="1:5" ht="15.75">
      <c r="A12" s="155" t="s">
        <v>122</v>
      </c>
      <c r="B12" s="392">
        <v>524.20000000000005</v>
      </c>
      <c r="C12" s="149"/>
      <c r="D12" s="149"/>
      <c r="E12" s="150"/>
    </row>
    <row r="13" spans="1:5" ht="15.75">
      <c r="A13" s="151" t="s">
        <v>11</v>
      </c>
      <c r="B13" s="304">
        <v>5</v>
      </c>
      <c r="C13" s="153"/>
      <c r="D13" s="153"/>
      <c r="E13" s="154"/>
    </row>
    <row r="14" spans="1:5" ht="16.5" thickBot="1">
      <c r="A14" s="289" t="s">
        <v>12</v>
      </c>
      <c r="B14" s="393">
        <v>2</v>
      </c>
      <c r="C14" s="394"/>
      <c r="D14" s="394"/>
      <c r="E14" s="395"/>
    </row>
    <row r="15" spans="1:5">
      <c r="A15" s="156"/>
      <c r="B15" s="157"/>
      <c r="C15" s="158" t="s">
        <v>13</v>
      </c>
      <c r="D15" s="159" t="s">
        <v>13</v>
      </c>
      <c r="E15" s="160" t="s">
        <v>14</v>
      </c>
    </row>
    <row r="16" spans="1:5">
      <c r="A16" s="161" t="s">
        <v>15</v>
      </c>
      <c r="B16" s="162" t="s">
        <v>16</v>
      </c>
      <c r="C16" s="163" t="s">
        <v>17</v>
      </c>
      <c r="D16" s="162" t="s">
        <v>17</v>
      </c>
      <c r="E16" s="29" t="s">
        <v>18</v>
      </c>
    </row>
    <row r="17" spans="1:5">
      <c r="A17" s="161" t="s">
        <v>19</v>
      </c>
      <c r="B17" s="162" t="s">
        <v>20</v>
      </c>
      <c r="C17" s="163" t="s">
        <v>21</v>
      </c>
      <c r="D17" s="162" t="s">
        <v>22</v>
      </c>
      <c r="E17" s="29" t="s">
        <v>23</v>
      </c>
    </row>
    <row r="18" spans="1:5">
      <c r="A18" s="164"/>
      <c r="B18" s="165"/>
      <c r="C18" s="149" t="s">
        <v>24</v>
      </c>
      <c r="D18" s="165" t="s">
        <v>24</v>
      </c>
      <c r="E18" s="29" t="s">
        <v>25</v>
      </c>
    </row>
    <row r="19" spans="1:5" ht="15.75" thickBot="1">
      <c r="A19" s="164"/>
      <c r="B19" s="166"/>
      <c r="C19" s="163" t="s">
        <v>26</v>
      </c>
      <c r="D19" s="167" t="s">
        <v>26</v>
      </c>
      <c r="E19" s="29" t="s">
        <v>26</v>
      </c>
    </row>
    <row r="20" spans="1:5" ht="59.25" customHeight="1" thickBot="1">
      <c r="A20" s="168" t="s">
        <v>27</v>
      </c>
      <c r="B20" s="169"/>
      <c r="C20" s="310">
        <f>D20*12</f>
        <v>161311.93200000003</v>
      </c>
      <c r="D20" s="311">
        <f>$B$9*E20</f>
        <v>13442.661000000002</v>
      </c>
      <c r="E20" s="312">
        <v>4.87</v>
      </c>
    </row>
    <row r="21" spans="1:5" ht="146.25" customHeight="1" thickBot="1">
      <c r="A21" s="173" t="s">
        <v>28</v>
      </c>
      <c r="B21" s="174" t="s">
        <v>29</v>
      </c>
      <c r="C21" s="310"/>
      <c r="D21" s="311"/>
      <c r="E21" s="312"/>
    </row>
    <row r="22" spans="1:5" ht="78.75" hidden="1" customHeight="1">
      <c r="A22" s="657"/>
      <c r="B22" s="175"/>
      <c r="C22" s="310">
        <f t="shared" ref="C22:C68" si="0">D22*12</f>
        <v>0</v>
      </c>
      <c r="D22" s="661">
        <f t="shared" ref="D22:D68" si="1">$B$9*E22</f>
        <v>0</v>
      </c>
      <c r="E22" s="316"/>
    </row>
    <row r="23" spans="1:5" ht="26.25" thickBot="1">
      <c r="A23" s="168" t="s">
        <v>30</v>
      </c>
      <c r="B23" s="177"/>
      <c r="C23" s="317">
        <f t="shared" si="0"/>
        <v>132494.40000000002</v>
      </c>
      <c r="D23" s="311">
        <f t="shared" si="1"/>
        <v>11041.2</v>
      </c>
      <c r="E23" s="312">
        <v>4</v>
      </c>
    </row>
    <row r="24" spans="1:5" ht="116.25" customHeight="1" thickBot="1">
      <c r="A24" s="173" t="s">
        <v>28</v>
      </c>
      <c r="B24" s="174" t="s">
        <v>31</v>
      </c>
      <c r="C24" s="310"/>
      <c r="D24" s="311"/>
      <c r="E24" s="318"/>
    </row>
    <row r="25" spans="1:5">
      <c r="A25" s="180" t="s">
        <v>32</v>
      </c>
      <c r="B25" s="159" t="s">
        <v>33</v>
      </c>
      <c r="C25" s="680">
        <f t="shared" si="0"/>
        <v>82676.505600000004</v>
      </c>
      <c r="D25" s="680">
        <f t="shared" si="1"/>
        <v>6889.7088000000003</v>
      </c>
      <c r="E25" s="677">
        <f>2.4*1.04</f>
        <v>2.496</v>
      </c>
    </row>
    <row r="26" spans="1:5">
      <c r="A26" s="181" t="s">
        <v>34</v>
      </c>
      <c r="B26" s="162" t="s">
        <v>35</v>
      </c>
      <c r="C26" s="681"/>
      <c r="D26" s="681"/>
      <c r="E26" s="678"/>
    </row>
    <row r="27" spans="1:5">
      <c r="A27" s="181" t="s">
        <v>36</v>
      </c>
      <c r="B27" s="162" t="s">
        <v>37</v>
      </c>
      <c r="C27" s="681"/>
      <c r="D27" s="681"/>
      <c r="E27" s="678"/>
    </row>
    <row r="28" spans="1:5" ht="15.75" thickBot="1">
      <c r="A28" s="182"/>
      <c r="B28" s="167"/>
      <c r="C28" s="682"/>
      <c r="D28" s="682"/>
      <c r="E28" s="679"/>
    </row>
    <row r="29" spans="1:5">
      <c r="A29" s="181" t="s">
        <v>38</v>
      </c>
      <c r="B29" s="162" t="s">
        <v>39</v>
      </c>
      <c r="C29" s="680">
        <f t="shared" si="0"/>
        <v>75190.572</v>
      </c>
      <c r="D29" s="680">
        <f t="shared" si="1"/>
        <v>6265.8810000000003</v>
      </c>
      <c r="E29" s="677">
        <v>2.27</v>
      </c>
    </row>
    <row r="30" spans="1:5">
      <c r="A30" s="181" t="s">
        <v>40</v>
      </c>
      <c r="B30" s="162"/>
      <c r="C30" s="681"/>
      <c r="D30" s="681"/>
      <c r="E30" s="678"/>
    </row>
    <row r="31" spans="1:5" ht="15.75" thickBot="1">
      <c r="A31" s="181" t="s">
        <v>41</v>
      </c>
      <c r="B31" s="162"/>
      <c r="C31" s="682"/>
      <c r="D31" s="682"/>
      <c r="E31" s="679"/>
    </row>
    <row r="32" spans="1:5" ht="16.5" thickBot="1">
      <c r="A32" s="168" t="s">
        <v>42</v>
      </c>
      <c r="B32" s="183"/>
      <c r="C32" s="322">
        <f t="shared" si="0"/>
        <v>238489.92000000004</v>
      </c>
      <c r="D32" s="311">
        <f t="shared" si="1"/>
        <v>19874.160000000003</v>
      </c>
      <c r="E32" s="323">
        <v>7.2</v>
      </c>
    </row>
    <row r="33" spans="1:5" ht="15.75">
      <c r="A33" s="516" t="s">
        <v>43</v>
      </c>
      <c r="B33" s="324" t="s">
        <v>113</v>
      </c>
      <c r="C33" s="310"/>
      <c r="D33" s="661"/>
      <c r="E33" s="325"/>
    </row>
    <row r="34" spans="1:5" ht="15.75">
      <c r="A34" s="638" t="s">
        <v>45</v>
      </c>
      <c r="B34" s="327"/>
      <c r="C34" s="322"/>
      <c r="D34" s="662"/>
      <c r="E34" s="325"/>
    </row>
    <row r="35" spans="1:5" ht="15.75">
      <c r="A35" s="204" t="s">
        <v>46</v>
      </c>
      <c r="B35" s="330" t="s">
        <v>47</v>
      </c>
      <c r="C35" s="322"/>
      <c r="D35" s="662"/>
      <c r="E35" s="325"/>
    </row>
    <row r="36" spans="1:5" ht="15.75">
      <c r="A36" s="638"/>
      <c r="B36" s="327"/>
      <c r="C36" s="322"/>
      <c r="D36" s="662"/>
      <c r="E36" s="325"/>
    </row>
    <row r="37" spans="1:5" ht="15.75">
      <c r="A37" s="196" t="s">
        <v>48</v>
      </c>
      <c r="B37" s="330"/>
      <c r="C37" s="322"/>
      <c r="D37" s="662"/>
      <c r="E37" s="325"/>
    </row>
    <row r="38" spans="1:5" ht="15.75">
      <c r="A38" s="197" t="s">
        <v>49</v>
      </c>
      <c r="B38" s="324" t="s">
        <v>47</v>
      </c>
      <c r="C38" s="322"/>
      <c r="D38" s="662"/>
      <c r="E38" s="325"/>
    </row>
    <row r="39" spans="1:5" ht="15.75">
      <c r="A39" s="196" t="s">
        <v>50</v>
      </c>
      <c r="B39" s="330"/>
      <c r="C39" s="322"/>
      <c r="D39" s="662"/>
      <c r="E39" s="325"/>
    </row>
    <row r="40" spans="1:5" ht="15.75">
      <c r="A40" s="197" t="s">
        <v>51</v>
      </c>
      <c r="B40" s="324" t="s">
        <v>0</v>
      </c>
      <c r="C40" s="322"/>
      <c r="D40" s="662"/>
      <c r="E40" s="325"/>
    </row>
    <row r="41" spans="1:5" ht="15.75">
      <c r="A41" s="197" t="s">
        <v>52</v>
      </c>
      <c r="B41" s="333" t="s">
        <v>0</v>
      </c>
      <c r="C41" s="322"/>
      <c r="D41" s="662"/>
      <c r="E41" s="325"/>
    </row>
    <row r="42" spans="1:5" ht="15.75">
      <c r="A42" s="198" t="s">
        <v>53</v>
      </c>
      <c r="B42" s="324"/>
      <c r="C42" s="322"/>
      <c r="D42" s="662"/>
      <c r="E42" s="325"/>
    </row>
    <row r="43" spans="1:5" ht="15.75">
      <c r="A43" s="198" t="s">
        <v>54</v>
      </c>
      <c r="B43" s="324"/>
      <c r="C43" s="322"/>
      <c r="D43" s="662"/>
      <c r="E43" s="325"/>
    </row>
    <row r="44" spans="1:5" ht="16.5" thickBot="1">
      <c r="A44" s="198" t="s">
        <v>55</v>
      </c>
      <c r="B44" s="324" t="s">
        <v>56</v>
      </c>
      <c r="C44" s="335"/>
      <c r="D44" s="663"/>
      <c r="E44" s="325"/>
    </row>
    <row r="45" spans="1:5" ht="44.25" customHeight="1" thickBot="1">
      <c r="A45" s="168" t="s">
        <v>57</v>
      </c>
      <c r="B45" s="183"/>
      <c r="C45" s="317">
        <f t="shared" si="0"/>
        <v>273269.7</v>
      </c>
      <c r="D45" s="311">
        <f t="shared" si="1"/>
        <v>22772.475000000002</v>
      </c>
      <c r="E45" s="337">
        <v>8.25</v>
      </c>
    </row>
    <row r="46" spans="1:5" ht="15.75">
      <c r="A46" s="516" t="s">
        <v>114</v>
      </c>
      <c r="B46" s="159"/>
      <c r="C46" s="310"/>
      <c r="D46" s="662"/>
      <c r="E46" s="338"/>
    </row>
    <row r="47" spans="1:5" ht="15.75">
      <c r="A47" s="204" t="s">
        <v>60</v>
      </c>
      <c r="B47" s="205" t="s">
        <v>3</v>
      </c>
      <c r="C47" s="322"/>
      <c r="D47" s="662"/>
      <c r="E47" s="339"/>
    </row>
    <row r="48" spans="1:5" ht="15.75">
      <c r="A48" s="601" t="s">
        <v>61</v>
      </c>
      <c r="B48" s="209" t="s">
        <v>62</v>
      </c>
      <c r="C48" s="322"/>
      <c r="D48" s="662"/>
      <c r="E48" s="339"/>
    </row>
    <row r="49" spans="1:5" ht="15.75">
      <c r="A49" s="210" t="s">
        <v>63</v>
      </c>
      <c r="B49" s="209" t="s">
        <v>62</v>
      </c>
      <c r="C49" s="322"/>
      <c r="D49" s="662"/>
      <c r="E49" s="339"/>
    </row>
    <row r="50" spans="1:5" ht="15.75">
      <c r="A50" s="601" t="s">
        <v>64</v>
      </c>
      <c r="B50" s="209" t="s">
        <v>62</v>
      </c>
      <c r="C50" s="322"/>
      <c r="D50" s="662"/>
      <c r="E50" s="339"/>
    </row>
    <row r="51" spans="1:5" ht="15.75">
      <c r="A51" s="601" t="s">
        <v>65</v>
      </c>
      <c r="B51" s="209" t="s">
        <v>1</v>
      </c>
      <c r="C51" s="322"/>
      <c r="D51" s="662"/>
      <c r="E51" s="339"/>
    </row>
    <row r="52" spans="1:5" ht="15.75">
      <c r="A52" s="601" t="s">
        <v>66</v>
      </c>
      <c r="B52" s="209" t="s">
        <v>3</v>
      </c>
      <c r="C52" s="322"/>
      <c r="D52" s="662"/>
      <c r="E52" s="339"/>
    </row>
    <row r="53" spans="1:5" ht="15.75">
      <c r="A53" s="602" t="s">
        <v>115</v>
      </c>
      <c r="B53" s="342" t="s">
        <v>3</v>
      </c>
      <c r="C53" s="322"/>
      <c r="D53" s="662"/>
      <c r="E53" s="339"/>
    </row>
    <row r="54" spans="1:5" ht="15.75">
      <c r="A54" s="204" t="s">
        <v>116</v>
      </c>
      <c r="B54" s="209"/>
      <c r="C54" s="322"/>
      <c r="D54" s="662"/>
      <c r="E54" s="325"/>
    </row>
    <row r="55" spans="1:5" ht="15.75">
      <c r="A55" s="204" t="s">
        <v>117</v>
      </c>
      <c r="B55" s="342" t="s">
        <v>3</v>
      </c>
      <c r="C55" s="322"/>
      <c r="D55" s="662"/>
      <c r="E55" s="339"/>
    </row>
    <row r="56" spans="1:5" ht="15.75">
      <c r="A56" s="601" t="s">
        <v>73</v>
      </c>
      <c r="B56" s="209" t="s">
        <v>3</v>
      </c>
      <c r="C56" s="322"/>
      <c r="D56" s="662"/>
      <c r="E56" s="339"/>
    </row>
    <row r="57" spans="1:5" ht="15.75">
      <c r="A57" s="601" t="s">
        <v>74</v>
      </c>
      <c r="B57" s="209" t="s">
        <v>75</v>
      </c>
      <c r="C57" s="322"/>
      <c r="D57" s="662"/>
      <c r="E57" s="339"/>
    </row>
    <row r="58" spans="1:5" ht="15.75">
      <c r="A58" s="639" t="s">
        <v>76</v>
      </c>
      <c r="B58" s="92" t="s">
        <v>155</v>
      </c>
      <c r="C58" s="322"/>
      <c r="D58" s="662"/>
      <c r="E58" s="339"/>
    </row>
    <row r="59" spans="1:5" ht="15.75">
      <c r="A59" s="601" t="s">
        <v>77</v>
      </c>
      <c r="B59" s="92" t="s">
        <v>156</v>
      </c>
      <c r="C59" s="322"/>
      <c r="D59" s="662"/>
      <c r="E59" s="339"/>
    </row>
    <row r="60" spans="1:5" ht="15.75">
      <c r="A60" s="601" t="s">
        <v>65</v>
      </c>
      <c r="B60" s="209" t="s">
        <v>78</v>
      </c>
      <c r="C60" s="322"/>
      <c r="D60" s="662"/>
      <c r="E60" s="339"/>
    </row>
    <row r="61" spans="1:5" ht="15.75">
      <c r="A61" s="601" t="s">
        <v>66</v>
      </c>
      <c r="B61" s="209" t="s">
        <v>3</v>
      </c>
      <c r="C61" s="322"/>
      <c r="D61" s="662"/>
      <c r="E61" s="339"/>
    </row>
    <row r="62" spans="1:5" ht="15.75">
      <c r="A62" s="601" t="s">
        <v>79</v>
      </c>
      <c r="B62" s="209" t="s">
        <v>2</v>
      </c>
      <c r="C62" s="322"/>
      <c r="D62" s="662"/>
      <c r="E62" s="339"/>
    </row>
    <row r="63" spans="1:5" ht="16.5" thickBot="1">
      <c r="A63" s="639" t="s">
        <v>80</v>
      </c>
      <c r="B63" s="167" t="s">
        <v>3</v>
      </c>
      <c r="C63" s="322"/>
      <c r="D63" s="662"/>
      <c r="E63" s="344"/>
    </row>
    <row r="64" spans="1:5" ht="15.75">
      <c r="A64" s="180" t="s">
        <v>81</v>
      </c>
      <c r="B64" s="159" t="s">
        <v>82</v>
      </c>
      <c r="C64" s="310">
        <f t="shared" si="0"/>
        <v>36435.960000000006</v>
      </c>
      <c r="D64" s="661">
        <f t="shared" si="1"/>
        <v>3036.3300000000004</v>
      </c>
      <c r="E64" s="338">
        <v>1.1000000000000001</v>
      </c>
    </row>
    <row r="65" spans="1:5" ht="16.5" thickBot="1">
      <c r="A65" s="182" t="s">
        <v>83</v>
      </c>
      <c r="B65" s="167" t="s">
        <v>84</v>
      </c>
      <c r="C65" s="322"/>
      <c r="D65" s="662"/>
      <c r="E65" s="344"/>
    </row>
    <row r="66" spans="1:5" ht="15.75">
      <c r="A66" s="181" t="s">
        <v>85</v>
      </c>
      <c r="B66" s="162"/>
      <c r="C66" s="310">
        <f t="shared" si="0"/>
        <v>999868.9896000002</v>
      </c>
      <c r="D66" s="661">
        <f t="shared" si="1"/>
        <v>83322.415800000017</v>
      </c>
      <c r="E66" s="338">
        <f>E20+E23+E25+E29+E32+E45+E64</f>
        <v>30.186000000000003</v>
      </c>
    </row>
    <row r="67" spans="1:5" ht="16.5" thickBot="1">
      <c r="A67" s="181" t="s">
        <v>86</v>
      </c>
      <c r="B67" s="162"/>
      <c r="C67" s="322"/>
      <c r="D67" s="662"/>
      <c r="E67" s="344"/>
    </row>
    <row r="68" spans="1:5" ht="15.75">
      <c r="A68" s="180" t="s">
        <v>87</v>
      </c>
      <c r="B68" s="159"/>
      <c r="C68" s="310">
        <f t="shared" si="0"/>
        <v>145743.84000000003</v>
      </c>
      <c r="D68" s="661">
        <f t="shared" si="1"/>
        <v>12145.320000000002</v>
      </c>
      <c r="E68" s="338">
        <v>4.4000000000000004</v>
      </c>
    </row>
    <row r="69" spans="1:5" ht="15.75">
      <c r="A69" s="181" t="s">
        <v>88</v>
      </c>
      <c r="B69" s="162"/>
      <c r="C69" s="322"/>
      <c r="D69" s="662"/>
      <c r="E69" s="339"/>
    </row>
    <row r="70" spans="1:5" ht="16.5" thickBot="1">
      <c r="A70" s="182"/>
      <c r="B70" s="167"/>
      <c r="C70" s="335"/>
      <c r="D70" s="663"/>
      <c r="E70" s="345"/>
    </row>
    <row r="71" spans="1:5" ht="15.75">
      <c r="A71" s="180" t="s">
        <v>89</v>
      </c>
      <c r="B71" s="157"/>
      <c r="C71" s="346">
        <f>C66+C68</f>
        <v>1145612.8296000003</v>
      </c>
      <c r="D71" s="347">
        <f>D66+D68</f>
        <v>95467.735800000024</v>
      </c>
      <c r="E71" s="660">
        <f>E66+E68</f>
        <v>34.586000000000006</v>
      </c>
    </row>
    <row r="72" spans="1:5" ht="16.5" thickBot="1">
      <c r="A72" s="182" t="s">
        <v>90</v>
      </c>
      <c r="B72" s="166"/>
      <c r="C72" s="349"/>
      <c r="D72" s="350"/>
      <c r="E72" s="344"/>
    </row>
    <row r="73" spans="1:5" s="112" customFormat="1" ht="15.75">
      <c r="A73" s="223" t="s">
        <v>91</v>
      </c>
      <c r="B73" s="149"/>
      <c r="C73" s="354"/>
      <c r="D73" s="354"/>
      <c r="E73" s="355"/>
    </row>
    <row r="74" spans="1:5" s="112" customFormat="1" ht="15.75" thickBot="1">
      <c r="A74" s="222"/>
      <c r="B74" s="149"/>
      <c r="C74" s="354"/>
      <c r="D74" s="354"/>
      <c r="E74" s="355"/>
    </row>
    <row r="75" spans="1:5" s="112" customFormat="1">
      <c r="A75" s="156"/>
      <c r="B75" s="157"/>
      <c r="C75" s="356" t="s">
        <v>13</v>
      </c>
      <c r="D75" s="357" t="s">
        <v>13</v>
      </c>
      <c r="E75" s="227" t="s">
        <v>14</v>
      </c>
    </row>
    <row r="76" spans="1:5" s="112" customFormat="1">
      <c r="A76" s="161" t="s">
        <v>15</v>
      </c>
      <c r="B76" s="162" t="s">
        <v>16</v>
      </c>
      <c r="C76" s="355" t="s">
        <v>17</v>
      </c>
      <c r="D76" s="207" t="s">
        <v>17</v>
      </c>
      <c r="E76" s="225" t="s">
        <v>18</v>
      </c>
    </row>
    <row r="77" spans="1:5" s="112" customFormat="1">
      <c r="A77" s="161" t="s">
        <v>19</v>
      </c>
      <c r="B77" s="162" t="s">
        <v>20</v>
      </c>
      <c r="C77" s="355" t="s">
        <v>21</v>
      </c>
      <c r="D77" s="207" t="s">
        <v>22</v>
      </c>
      <c r="E77" s="225" t="s">
        <v>23</v>
      </c>
    </row>
    <row r="78" spans="1:5" s="112" customFormat="1">
      <c r="A78" s="164"/>
      <c r="B78" s="165"/>
      <c r="C78" s="354" t="s">
        <v>24</v>
      </c>
      <c r="D78" s="358" t="s">
        <v>24</v>
      </c>
      <c r="E78" s="225" t="s">
        <v>25</v>
      </c>
    </row>
    <row r="79" spans="1:5" s="112" customFormat="1" ht="15.75" thickBot="1">
      <c r="A79" s="383"/>
      <c r="B79" s="166"/>
      <c r="C79" s="360" t="s">
        <v>26</v>
      </c>
      <c r="D79" s="218" t="s">
        <v>26</v>
      </c>
      <c r="E79" s="225" t="s">
        <v>26</v>
      </c>
    </row>
    <row r="80" spans="1:5" ht="15.75">
      <c r="A80" s="653" t="s">
        <v>92</v>
      </c>
      <c r="B80" s="162" t="s">
        <v>93</v>
      </c>
      <c r="C80" s="368"/>
      <c r="D80" s="369"/>
      <c r="E80" s="338"/>
    </row>
    <row r="81" spans="1:5" ht="15.75">
      <c r="A81" s="651" t="s">
        <v>94</v>
      </c>
      <c r="B81" s="162"/>
      <c r="C81" s="363">
        <f>D81*12</f>
        <v>168930.36000000002</v>
      </c>
      <c r="D81" s="364">
        <f>E81*$B$9</f>
        <v>14077.53</v>
      </c>
      <c r="E81" s="325">
        <v>5.0999999999999996</v>
      </c>
    </row>
    <row r="82" spans="1:5" ht="16.5" thickBot="1">
      <c r="A82" s="216"/>
      <c r="B82" s="167"/>
      <c r="C82" s="366"/>
      <c r="D82" s="367"/>
      <c r="E82" s="344"/>
    </row>
    <row r="83" spans="1:5" ht="15.75">
      <c r="A83" s="651" t="s">
        <v>95</v>
      </c>
      <c r="B83" s="162"/>
      <c r="C83" s="363"/>
      <c r="D83" s="364"/>
      <c r="E83" s="339"/>
    </row>
    <row r="84" spans="1:5" ht="15.75">
      <c r="A84" s="651"/>
      <c r="B84" s="162" t="s">
        <v>96</v>
      </c>
      <c r="C84" s="363">
        <f t="shared" ref="C84:C93" si="2">D84*12</f>
        <v>526665.24</v>
      </c>
      <c r="D84" s="364">
        <f t="shared" ref="D84:D91" si="3">E84*$B$9</f>
        <v>43888.770000000004</v>
      </c>
      <c r="E84" s="325">
        <v>15.9</v>
      </c>
    </row>
    <row r="85" spans="1:5" ht="16.5" thickBot="1">
      <c r="A85" s="216"/>
      <c r="B85" s="167"/>
      <c r="C85" s="363"/>
      <c r="D85" s="364"/>
      <c r="E85" s="344"/>
    </row>
    <row r="86" spans="1:5" ht="15.75">
      <c r="A86" s="653" t="s">
        <v>97</v>
      </c>
      <c r="B86" s="159"/>
      <c r="C86" s="368"/>
      <c r="D86" s="369"/>
      <c r="E86" s="370"/>
    </row>
    <row r="87" spans="1:5" ht="15.75">
      <c r="A87" s="651" t="s">
        <v>98</v>
      </c>
      <c r="B87" s="162" t="s">
        <v>96</v>
      </c>
      <c r="C87" s="363">
        <f t="shared" si="2"/>
        <v>56972.592000000004</v>
      </c>
      <c r="D87" s="364">
        <f t="shared" si="3"/>
        <v>4747.7160000000003</v>
      </c>
      <c r="E87" s="325">
        <v>1.72</v>
      </c>
    </row>
    <row r="88" spans="1:5" ht="16.5" thickBot="1">
      <c r="A88" s="216"/>
      <c r="B88" s="167"/>
      <c r="C88" s="366"/>
      <c r="D88" s="367"/>
      <c r="E88" s="344"/>
    </row>
    <row r="89" spans="1:5" ht="16.5" hidden="1" thickBot="1">
      <c r="A89" s="651" t="s">
        <v>99</v>
      </c>
      <c r="B89" s="162" t="s">
        <v>100</v>
      </c>
      <c r="C89" s="363">
        <f t="shared" si="2"/>
        <v>0</v>
      </c>
      <c r="D89" s="364">
        <f t="shared" si="3"/>
        <v>0</v>
      </c>
      <c r="E89" s="325">
        <v>0</v>
      </c>
    </row>
    <row r="90" spans="1:5" ht="16.5" hidden="1" thickBot="1">
      <c r="A90" s="651"/>
      <c r="B90" s="162"/>
      <c r="C90" s="363"/>
      <c r="D90" s="364"/>
      <c r="E90" s="344"/>
    </row>
    <row r="91" spans="1:5" ht="15.75">
      <c r="A91" s="265" t="s">
        <v>157</v>
      </c>
      <c r="B91" s="159" t="s">
        <v>100</v>
      </c>
      <c r="C91" s="368">
        <f t="shared" si="2"/>
        <v>69559.560000000012</v>
      </c>
      <c r="D91" s="369">
        <f t="shared" si="3"/>
        <v>5796.630000000001</v>
      </c>
      <c r="E91" s="325">
        <v>2.1</v>
      </c>
    </row>
    <row r="92" spans="1:5" ht="16.5" thickBot="1">
      <c r="A92" s="275" t="s">
        <v>158</v>
      </c>
      <c r="B92" s="167"/>
      <c r="C92" s="366"/>
      <c r="D92" s="367"/>
      <c r="E92" s="344"/>
    </row>
    <row r="93" spans="1:5" ht="15.75">
      <c r="A93" s="320" t="s">
        <v>101</v>
      </c>
      <c r="B93" s="165"/>
      <c r="C93" s="372">
        <f t="shared" si="2"/>
        <v>822127.75200000009</v>
      </c>
      <c r="D93" s="347">
        <f>SUM(D81:D92)</f>
        <v>68510.646000000008</v>
      </c>
      <c r="E93" s="660">
        <f>E81+E84+E87+E91</f>
        <v>24.82</v>
      </c>
    </row>
    <row r="94" spans="1:5" ht="16.5" thickBot="1">
      <c r="A94" s="321" t="s">
        <v>102</v>
      </c>
      <c r="B94" s="166"/>
      <c r="C94" s="373"/>
      <c r="D94" s="374"/>
      <c r="E94" s="384"/>
    </row>
    <row r="95" spans="1:5" ht="15.75">
      <c r="A95" s="351"/>
      <c r="B95" s="149"/>
      <c r="C95" s="223"/>
      <c r="D95" s="223"/>
      <c r="E95" s="385">
        <f>E93+E71</f>
        <v>59.406000000000006</v>
      </c>
    </row>
    <row r="96" spans="1:5" ht="15.75">
      <c r="A96" s="377"/>
      <c r="B96" s="377"/>
      <c r="C96" s="386"/>
      <c r="D96" s="386"/>
      <c r="E96" s="386"/>
    </row>
    <row r="97" spans="1:5" ht="15.75">
      <c r="A97" s="377"/>
      <c r="B97" s="377"/>
      <c r="C97" s="298"/>
      <c r="D97" s="298"/>
      <c r="E97" s="298"/>
    </row>
    <row r="98" spans="1:5">
      <c r="A98" s="377"/>
      <c r="B98" s="377"/>
      <c r="C98" s="377"/>
      <c r="D98" s="377"/>
      <c r="E98" s="377"/>
    </row>
    <row r="103" spans="1:5">
      <c r="A103" t="s">
        <v>103</v>
      </c>
      <c r="C103" t="s">
        <v>104</v>
      </c>
    </row>
    <row r="104" spans="1:5">
      <c r="A104" t="s">
        <v>105</v>
      </c>
      <c r="C104" t="s">
        <v>106</v>
      </c>
    </row>
    <row r="107" spans="1:5">
      <c r="A107" t="s">
        <v>107</v>
      </c>
      <c r="C107" t="s">
        <v>132</v>
      </c>
    </row>
    <row r="108" spans="1:5">
      <c r="A108" t="s">
        <v>109</v>
      </c>
    </row>
  </sheetData>
  <mergeCells count="10">
    <mergeCell ref="C29:C31"/>
    <mergeCell ref="D29:D31"/>
    <mergeCell ref="E29:E31"/>
    <mergeCell ref="D1:E1"/>
    <mergeCell ref="A2:E2"/>
    <mergeCell ref="A3:E3"/>
    <mergeCell ref="A4:E4"/>
    <mergeCell ref="C25:C28"/>
    <mergeCell ref="D25:D28"/>
    <mergeCell ref="E25:E2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1"/>
  <sheetViews>
    <sheetView topLeftCell="A68" workbookViewId="0">
      <selection activeCell="A96" sqref="A96:E101"/>
    </sheetView>
  </sheetViews>
  <sheetFormatPr defaultColWidth="11.5703125" defaultRowHeight="15"/>
  <cols>
    <col min="1" max="1" width="66.85546875" customWidth="1"/>
    <col min="2" max="2" width="32.140625" customWidth="1"/>
    <col min="3" max="4" width="14" customWidth="1"/>
    <col min="5" max="5" width="16.570312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30" customHeight="1">
      <c r="A1" s="298"/>
      <c r="B1" s="298"/>
      <c r="C1" s="298"/>
      <c r="D1" s="670" t="s">
        <v>127</v>
      </c>
      <c r="E1" s="670"/>
    </row>
    <row r="2" spans="1:5" ht="18.75" customHeight="1">
      <c r="A2" s="671" t="s">
        <v>128</v>
      </c>
      <c r="B2" s="671"/>
      <c r="C2" s="671"/>
      <c r="D2" s="671"/>
      <c r="E2" s="671"/>
    </row>
    <row r="3" spans="1:5" ht="18.75" customHeight="1">
      <c r="A3" s="683" t="s">
        <v>152</v>
      </c>
      <c r="B3" s="683"/>
      <c r="C3" s="683"/>
      <c r="D3" s="683"/>
      <c r="E3" s="683"/>
    </row>
    <row r="4" spans="1:5" ht="20.25" customHeight="1">
      <c r="A4" s="671" t="s">
        <v>150</v>
      </c>
      <c r="B4" s="671"/>
      <c r="C4" s="671"/>
      <c r="D4" s="671"/>
      <c r="E4" s="671"/>
    </row>
    <row r="5" spans="1:5" ht="15.75" customHeight="1" thickBot="1">
      <c r="A5" s="299"/>
      <c r="B5" s="299"/>
      <c r="C5" s="299"/>
      <c r="D5" s="299"/>
      <c r="E5" s="299"/>
    </row>
    <row r="6" spans="1:5">
      <c r="A6" s="2" t="s">
        <v>5</v>
      </c>
      <c r="B6" s="136"/>
      <c r="C6" s="137"/>
      <c r="D6" s="137"/>
      <c r="E6" s="138"/>
    </row>
    <row r="7" spans="1:5" ht="15.75">
      <c r="A7" s="6" t="s">
        <v>6</v>
      </c>
      <c r="B7" s="301">
        <f>B9+B10</f>
        <v>3217.3</v>
      </c>
      <c r="C7" s="141"/>
      <c r="D7" s="141"/>
      <c r="E7" s="142"/>
    </row>
    <row r="8" spans="1:5" ht="15.75">
      <c r="A8" s="143" t="s">
        <v>7</v>
      </c>
      <c r="B8" s="302" t="s">
        <v>8</v>
      </c>
      <c r="C8" s="145"/>
      <c r="D8" s="145"/>
      <c r="E8" s="146"/>
    </row>
    <row r="9" spans="1:5" ht="15.75">
      <c r="A9" s="147" t="s">
        <v>9</v>
      </c>
      <c r="B9" s="301">
        <v>3187</v>
      </c>
      <c r="C9" s="141"/>
      <c r="D9" s="141"/>
      <c r="E9" s="142"/>
    </row>
    <row r="10" spans="1:5" ht="15.75">
      <c r="A10" s="164" t="s">
        <v>10</v>
      </c>
      <c r="B10" s="303">
        <v>30.3</v>
      </c>
      <c r="C10" s="149"/>
      <c r="D10" s="149"/>
      <c r="E10" s="150"/>
    </row>
    <row r="11" spans="1:5" ht="15.75">
      <c r="A11" s="293" t="s">
        <v>121</v>
      </c>
      <c r="B11" s="303">
        <v>2249.1</v>
      </c>
      <c r="C11" s="145"/>
      <c r="D11" s="145"/>
      <c r="E11" s="146"/>
    </row>
    <row r="12" spans="1:5" ht="15.75">
      <c r="A12" s="155" t="s">
        <v>122</v>
      </c>
      <c r="B12" s="304">
        <v>849.8</v>
      </c>
      <c r="C12" s="153"/>
      <c r="D12" s="153"/>
      <c r="E12" s="154"/>
    </row>
    <row r="13" spans="1:5" ht="15.75">
      <c r="A13" s="151" t="s">
        <v>11</v>
      </c>
      <c r="B13" s="304">
        <v>3</v>
      </c>
      <c r="C13" s="153"/>
      <c r="D13" s="153"/>
      <c r="E13" s="154"/>
    </row>
    <row r="14" spans="1:5" ht="16.5" thickBot="1">
      <c r="A14" s="289" t="s">
        <v>12</v>
      </c>
      <c r="B14" s="393">
        <v>2</v>
      </c>
      <c r="C14" s="394"/>
      <c r="D14" s="394"/>
      <c r="E14" s="395"/>
    </row>
    <row r="15" spans="1:5" ht="15.75">
      <c r="A15" s="306"/>
      <c r="B15" s="157"/>
      <c r="C15" s="158" t="s">
        <v>13</v>
      </c>
      <c r="D15" s="159" t="s">
        <v>13</v>
      </c>
      <c r="E15" s="160" t="s">
        <v>14</v>
      </c>
    </row>
    <row r="16" spans="1:5" ht="15.75">
      <c r="A16" s="307" t="s">
        <v>15</v>
      </c>
      <c r="B16" s="162" t="s">
        <v>16</v>
      </c>
      <c r="C16" s="163" t="s">
        <v>17</v>
      </c>
      <c r="D16" s="162" t="s">
        <v>17</v>
      </c>
      <c r="E16" s="29" t="s">
        <v>18</v>
      </c>
    </row>
    <row r="17" spans="1:5" ht="15.75">
      <c r="A17" s="307" t="s">
        <v>19</v>
      </c>
      <c r="B17" s="162" t="s">
        <v>20</v>
      </c>
      <c r="C17" s="163" t="s">
        <v>21</v>
      </c>
      <c r="D17" s="162" t="s">
        <v>22</v>
      </c>
      <c r="E17" s="29" t="s">
        <v>23</v>
      </c>
    </row>
    <row r="18" spans="1:5" ht="15.75">
      <c r="A18" s="308"/>
      <c r="B18" s="165"/>
      <c r="C18" s="149" t="s">
        <v>24</v>
      </c>
      <c r="D18" s="165" t="s">
        <v>24</v>
      </c>
      <c r="E18" s="29" t="s">
        <v>25</v>
      </c>
    </row>
    <row r="19" spans="1:5" ht="16.5" thickBot="1">
      <c r="A19" s="308"/>
      <c r="B19" s="166"/>
      <c r="C19" s="163" t="s">
        <v>26</v>
      </c>
      <c r="D19" s="167" t="s">
        <v>26</v>
      </c>
      <c r="E19" s="29" t="s">
        <v>26</v>
      </c>
    </row>
    <row r="20" spans="1:5" ht="59.25" customHeight="1" thickBot="1">
      <c r="A20" s="309" t="s">
        <v>27</v>
      </c>
      <c r="B20" s="169"/>
      <c r="C20" s="310">
        <f>D20*12</f>
        <v>140355.47999999998</v>
      </c>
      <c r="D20" s="311">
        <f>$B$9*E20</f>
        <v>11696.289999999999</v>
      </c>
      <c r="E20" s="312">
        <v>3.67</v>
      </c>
    </row>
    <row r="21" spans="1:5" ht="146.25" customHeight="1" thickBot="1">
      <c r="A21" s="313" t="s">
        <v>28</v>
      </c>
      <c r="B21" s="174" t="s">
        <v>29</v>
      </c>
      <c r="C21" s="310"/>
      <c r="D21" s="311"/>
      <c r="E21" s="312"/>
    </row>
    <row r="22" spans="1:5" ht="78.75" hidden="1" customHeight="1">
      <c r="A22" s="314"/>
      <c r="B22" s="175"/>
      <c r="C22" s="310">
        <f t="shared" ref="C22:C68" si="0">D22*12</f>
        <v>0</v>
      </c>
      <c r="D22" s="315">
        <f t="shared" ref="D22:D68" si="1">$B$9*E22</f>
        <v>0</v>
      </c>
      <c r="E22" s="316"/>
    </row>
    <row r="23" spans="1:5" ht="32.25" thickBot="1">
      <c r="A23" s="309" t="s">
        <v>30</v>
      </c>
      <c r="B23" s="177"/>
      <c r="C23" s="317">
        <f t="shared" si="0"/>
        <v>112819.80000000002</v>
      </c>
      <c r="D23" s="311">
        <f t="shared" si="1"/>
        <v>9401.6500000000015</v>
      </c>
      <c r="E23" s="312">
        <v>2.95</v>
      </c>
    </row>
    <row r="24" spans="1:5" ht="116.25" customHeight="1" thickBot="1">
      <c r="A24" s="313" t="s">
        <v>28</v>
      </c>
      <c r="B24" s="174" t="s">
        <v>31</v>
      </c>
      <c r="C24" s="310"/>
      <c r="D24" s="311"/>
      <c r="E24" s="318"/>
    </row>
    <row r="25" spans="1:5" ht="15.75">
      <c r="A25" s="319" t="s">
        <v>32</v>
      </c>
      <c r="B25" s="159" t="s">
        <v>33</v>
      </c>
      <c r="C25" s="680">
        <f t="shared" si="0"/>
        <v>61190.400000000009</v>
      </c>
      <c r="D25" s="680">
        <f t="shared" si="1"/>
        <v>5099.2000000000007</v>
      </c>
      <c r="E25" s="677">
        <v>1.6</v>
      </c>
    </row>
    <row r="26" spans="1:5" ht="15.75">
      <c r="A26" s="320" t="s">
        <v>34</v>
      </c>
      <c r="B26" s="162" t="s">
        <v>35</v>
      </c>
      <c r="C26" s="681"/>
      <c r="D26" s="681"/>
      <c r="E26" s="678"/>
    </row>
    <row r="27" spans="1:5" ht="15.75">
      <c r="A27" s="320" t="s">
        <v>36</v>
      </c>
      <c r="B27" s="162" t="s">
        <v>37</v>
      </c>
      <c r="C27" s="681"/>
      <c r="D27" s="681"/>
      <c r="E27" s="678"/>
    </row>
    <row r="28" spans="1:5" ht="16.5" thickBot="1">
      <c r="A28" s="321"/>
      <c r="B28" s="167"/>
      <c r="C28" s="682"/>
      <c r="D28" s="682"/>
      <c r="E28" s="679"/>
    </row>
    <row r="29" spans="1:5" ht="15.75">
      <c r="A29" s="320" t="s">
        <v>38</v>
      </c>
      <c r="B29" s="162" t="s">
        <v>39</v>
      </c>
      <c r="C29" s="680">
        <f t="shared" si="0"/>
        <v>104023.68000000002</v>
      </c>
      <c r="D29" s="680">
        <f t="shared" si="1"/>
        <v>8668.6400000000012</v>
      </c>
      <c r="E29" s="677">
        <v>2.72</v>
      </c>
    </row>
    <row r="30" spans="1:5" ht="15.75">
      <c r="A30" s="320" t="s">
        <v>40</v>
      </c>
      <c r="B30" s="162"/>
      <c r="C30" s="681"/>
      <c r="D30" s="681"/>
      <c r="E30" s="678"/>
    </row>
    <row r="31" spans="1:5" ht="16.5" thickBot="1">
      <c r="A31" s="320" t="s">
        <v>41</v>
      </c>
      <c r="B31" s="162"/>
      <c r="C31" s="682"/>
      <c r="D31" s="682"/>
      <c r="E31" s="679"/>
    </row>
    <row r="32" spans="1:5" ht="32.25" thickBot="1">
      <c r="A32" s="309" t="s">
        <v>42</v>
      </c>
      <c r="B32" s="183"/>
      <c r="C32" s="322">
        <f t="shared" si="0"/>
        <v>251263.08000000002</v>
      </c>
      <c r="D32" s="311">
        <f t="shared" si="1"/>
        <v>20938.59</v>
      </c>
      <c r="E32" s="323">
        <v>6.57</v>
      </c>
    </row>
    <row r="33" spans="1:5" ht="15.75">
      <c r="A33" s="308" t="s">
        <v>43</v>
      </c>
      <c r="B33" s="324" t="s">
        <v>113</v>
      </c>
      <c r="C33" s="310"/>
      <c r="D33" s="315"/>
      <c r="E33" s="325"/>
    </row>
    <row r="34" spans="1:5" ht="15.75">
      <c r="A34" s="326" t="s">
        <v>45</v>
      </c>
      <c r="B34" s="327"/>
      <c r="C34" s="322"/>
      <c r="D34" s="328"/>
      <c r="E34" s="325"/>
    </row>
    <row r="35" spans="1:5" ht="15.75">
      <c r="A35" s="329" t="s">
        <v>46</v>
      </c>
      <c r="B35" s="330" t="s">
        <v>47</v>
      </c>
      <c r="C35" s="322"/>
      <c r="D35" s="328"/>
      <c r="E35" s="325"/>
    </row>
    <row r="36" spans="1:5" ht="15.75">
      <c r="A36" s="326"/>
      <c r="B36" s="327"/>
      <c r="C36" s="322"/>
      <c r="D36" s="328"/>
      <c r="E36" s="325"/>
    </row>
    <row r="37" spans="1:5" ht="15.75">
      <c r="A37" s="331" t="s">
        <v>48</v>
      </c>
      <c r="B37" s="330"/>
      <c r="C37" s="322"/>
      <c r="D37" s="328"/>
      <c r="E37" s="325"/>
    </row>
    <row r="38" spans="1:5" ht="15.75">
      <c r="A38" s="332" t="s">
        <v>49</v>
      </c>
      <c r="B38" s="324" t="s">
        <v>47</v>
      </c>
      <c r="C38" s="322"/>
      <c r="D38" s="328"/>
      <c r="E38" s="325"/>
    </row>
    <row r="39" spans="1:5" ht="15.75">
      <c r="A39" s="331" t="s">
        <v>50</v>
      </c>
      <c r="B39" s="330"/>
      <c r="C39" s="322"/>
      <c r="D39" s="328"/>
      <c r="E39" s="325"/>
    </row>
    <row r="40" spans="1:5" ht="15.75">
      <c r="A40" s="332" t="s">
        <v>51</v>
      </c>
      <c r="B40" s="324" t="s">
        <v>0</v>
      </c>
      <c r="C40" s="322"/>
      <c r="D40" s="328"/>
      <c r="E40" s="325"/>
    </row>
    <row r="41" spans="1:5" ht="15.75">
      <c r="A41" s="332" t="s">
        <v>52</v>
      </c>
      <c r="B41" s="333" t="s">
        <v>0</v>
      </c>
      <c r="C41" s="322"/>
      <c r="D41" s="328"/>
      <c r="E41" s="325"/>
    </row>
    <row r="42" spans="1:5" ht="15.75">
      <c r="A42" s="334" t="s">
        <v>53</v>
      </c>
      <c r="B42" s="324"/>
      <c r="C42" s="322"/>
      <c r="D42" s="328"/>
      <c r="E42" s="325"/>
    </row>
    <row r="43" spans="1:5" ht="15.75">
      <c r="A43" s="334" t="s">
        <v>54</v>
      </c>
      <c r="B43" s="324"/>
      <c r="C43" s="322"/>
      <c r="D43" s="328"/>
      <c r="E43" s="325"/>
    </row>
    <row r="44" spans="1:5" ht="16.5" thickBot="1">
      <c r="A44" s="334" t="s">
        <v>55</v>
      </c>
      <c r="B44" s="324" t="s">
        <v>56</v>
      </c>
      <c r="C44" s="335"/>
      <c r="D44" s="336"/>
      <c r="E44" s="325"/>
    </row>
    <row r="45" spans="1:5" ht="44.25" customHeight="1" thickBot="1">
      <c r="A45" s="309" t="s">
        <v>57</v>
      </c>
      <c r="B45" s="183"/>
      <c r="C45" s="317">
        <f t="shared" si="0"/>
        <v>298303.19999999995</v>
      </c>
      <c r="D45" s="311">
        <f t="shared" si="1"/>
        <v>24858.6</v>
      </c>
      <c r="E45" s="337">
        <v>7.8</v>
      </c>
    </row>
    <row r="46" spans="1:5" ht="15.75">
      <c r="A46" s="308" t="s">
        <v>114</v>
      </c>
      <c r="B46" s="159"/>
      <c r="C46" s="310"/>
      <c r="D46" s="328"/>
      <c r="E46" s="338"/>
    </row>
    <row r="47" spans="1:5" ht="15.75">
      <c r="A47" s="329" t="s">
        <v>60</v>
      </c>
      <c r="B47" s="205" t="s">
        <v>3</v>
      </c>
      <c r="C47" s="322"/>
      <c r="D47" s="328"/>
      <c r="E47" s="339"/>
    </row>
    <row r="48" spans="1:5" ht="15.75">
      <c r="A48" s="340" t="s">
        <v>61</v>
      </c>
      <c r="B48" s="209" t="s">
        <v>62</v>
      </c>
      <c r="C48" s="322"/>
      <c r="D48" s="328"/>
      <c r="E48" s="339"/>
    </row>
    <row r="49" spans="1:5" ht="15.75">
      <c r="A49" s="305" t="s">
        <v>63</v>
      </c>
      <c r="B49" s="209" t="s">
        <v>62</v>
      </c>
      <c r="C49" s="322"/>
      <c r="D49" s="328"/>
      <c r="E49" s="339"/>
    </row>
    <row r="50" spans="1:5" ht="15.75">
      <c r="A50" s="340" t="s">
        <v>64</v>
      </c>
      <c r="B50" s="209" t="s">
        <v>62</v>
      </c>
      <c r="C50" s="322"/>
      <c r="D50" s="328"/>
      <c r="E50" s="339"/>
    </row>
    <row r="51" spans="1:5" ht="15.75">
      <c r="A51" s="340" t="s">
        <v>65</v>
      </c>
      <c r="B51" s="209" t="s">
        <v>1</v>
      </c>
      <c r="C51" s="322"/>
      <c r="D51" s="328"/>
      <c r="E51" s="339"/>
    </row>
    <row r="52" spans="1:5" ht="15.75">
      <c r="A52" s="340" t="s">
        <v>66</v>
      </c>
      <c r="B52" s="209" t="s">
        <v>3</v>
      </c>
      <c r="C52" s="322"/>
      <c r="D52" s="328"/>
      <c r="E52" s="339"/>
    </row>
    <row r="53" spans="1:5" ht="15.75">
      <c r="A53" s="341" t="s">
        <v>115</v>
      </c>
      <c r="B53" s="342" t="s">
        <v>3</v>
      </c>
      <c r="C53" s="322"/>
      <c r="D53" s="328"/>
      <c r="E53" s="339"/>
    </row>
    <row r="54" spans="1:5" ht="15.75">
      <c r="A54" s="329" t="s">
        <v>116</v>
      </c>
      <c r="B54" s="209"/>
      <c r="C54" s="322"/>
      <c r="D54" s="328"/>
      <c r="E54" s="325"/>
    </row>
    <row r="55" spans="1:5" ht="15.75">
      <c r="A55" s="329" t="s">
        <v>117</v>
      </c>
      <c r="B55" s="342" t="s">
        <v>3</v>
      </c>
      <c r="C55" s="322"/>
      <c r="D55" s="328"/>
      <c r="E55" s="339"/>
    </row>
    <row r="56" spans="1:5" ht="15.75">
      <c r="A56" s="340" t="s">
        <v>73</v>
      </c>
      <c r="B56" s="209" t="s">
        <v>3</v>
      </c>
      <c r="C56" s="322"/>
      <c r="D56" s="328"/>
      <c r="E56" s="339"/>
    </row>
    <row r="57" spans="1:5" ht="15.75">
      <c r="A57" s="340" t="s">
        <v>74</v>
      </c>
      <c r="B57" s="209" t="s">
        <v>75</v>
      </c>
      <c r="C57" s="322"/>
      <c r="D57" s="328"/>
      <c r="E57" s="339"/>
    </row>
    <row r="58" spans="1:5" ht="15.75">
      <c r="A58" s="343" t="s">
        <v>76</v>
      </c>
      <c r="B58" s="92" t="s">
        <v>155</v>
      </c>
      <c r="C58" s="322"/>
      <c r="D58" s="328"/>
      <c r="E58" s="339"/>
    </row>
    <row r="59" spans="1:5" ht="15.75">
      <c r="A59" s="340" t="s">
        <v>77</v>
      </c>
      <c r="B59" s="92" t="s">
        <v>156</v>
      </c>
      <c r="C59" s="322"/>
      <c r="D59" s="328"/>
      <c r="E59" s="339"/>
    </row>
    <row r="60" spans="1:5" ht="15.75">
      <c r="A60" s="340" t="s">
        <v>65</v>
      </c>
      <c r="B60" s="209" t="s">
        <v>78</v>
      </c>
      <c r="C60" s="322"/>
      <c r="D60" s="328"/>
      <c r="E60" s="339"/>
    </row>
    <row r="61" spans="1:5" ht="15.75">
      <c r="A61" s="340" t="s">
        <v>66</v>
      </c>
      <c r="B61" s="209" t="s">
        <v>3</v>
      </c>
      <c r="C61" s="322"/>
      <c r="D61" s="328"/>
      <c r="E61" s="339"/>
    </row>
    <row r="62" spans="1:5" ht="15.75">
      <c r="A62" s="340" t="s">
        <v>79</v>
      </c>
      <c r="B62" s="209" t="s">
        <v>2</v>
      </c>
      <c r="C62" s="322"/>
      <c r="D62" s="328"/>
      <c r="E62" s="339"/>
    </row>
    <row r="63" spans="1:5" ht="16.5" thickBot="1">
      <c r="A63" s="343" t="s">
        <v>80</v>
      </c>
      <c r="B63" s="167" t="s">
        <v>3</v>
      </c>
      <c r="C63" s="322"/>
      <c r="D63" s="328"/>
      <c r="E63" s="344"/>
    </row>
    <row r="64" spans="1:5" ht="15.75">
      <c r="A64" s="319" t="s">
        <v>81</v>
      </c>
      <c r="B64" s="159" t="s">
        <v>82</v>
      </c>
      <c r="C64" s="310">
        <f t="shared" si="0"/>
        <v>9561</v>
      </c>
      <c r="D64" s="315">
        <f t="shared" si="1"/>
        <v>796.75</v>
      </c>
      <c r="E64" s="338">
        <v>0.25</v>
      </c>
    </row>
    <row r="65" spans="1:5" ht="16.5" thickBot="1">
      <c r="A65" s="321" t="s">
        <v>83</v>
      </c>
      <c r="B65" s="167" t="s">
        <v>84</v>
      </c>
      <c r="C65" s="322"/>
      <c r="D65" s="328"/>
      <c r="E65" s="344"/>
    </row>
    <row r="66" spans="1:5" ht="15.75">
      <c r="A66" s="320" t="s">
        <v>85</v>
      </c>
      <c r="B66" s="162"/>
      <c r="C66" s="310">
        <f t="shared" si="0"/>
        <v>977516.64</v>
      </c>
      <c r="D66" s="315">
        <f t="shared" si="1"/>
        <v>81459.72</v>
      </c>
      <c r="E66" s="338">
        <f>E20+E23+E25+E29+E32+E45+E64</f>
        <v>25.560000000000002</v>
      </c>
    </row>
    <row r="67" spans="1:5" ht="16.5" thickBot="1">
      <c r="A67" s="320" t="s">
        <v>86</v>
      </c>
      <c r="B67" s="162"/>
      <c r="C67" s="322"/>
      <c r="D67" s="328"/>
      <c r="E67" s="344"/>
    </row>
    <row r="68" spans="1:5" ht="15.75">
      <c r="A68" s="319" t="s">
        <v>87</v>
      </c>
      <c r="B68" s="159"/>
      <c r="C68" s="310">
        <f t="shared" si="0"/>
        <v>146474.52000000002</v>
      </c>
      <c r="D68" s="315">
        <f t="shared" si="1"/>
        <v>12206.210000000001</v>
      </c>
      <c r="E68" s="338">
        <v>3.83</v>
      </c>
    </row>
    <row r="69" spans="1:5" ht="15.75">
      <c r="A69" s="320" t="s">
        <v>88</v>
      </c>
      <c r="B69" s="162"/>
      <c r="C69" s="322"/>
      <c r="D69" s="328"/>
      <c r="E69" s="339"/>
    </row>
    <row r="70" spans="1:5" ht="16.5" thickBot="1">
      <c r="A70" s="321"/>
      <c r="B70" s="167"/>
      <c r="C70" s="335"/>
      <c r="D70" s="336"/>
      <c r="E70" s="345"/>
    </row>
    <row r="71" spans="1:5" ht="15.75">
      <c r="A71" s="319" t="s">
        <v>89</v>
      </c>
      <c r="B71" s="157"/>
      <c r="C71" s="346">
        <f>C66+C68</f>
        <v>1123991.1600000001</v>
      </c>
      <c r="D71" s="347">
        <f>D66+D68</f>
        <v>93665.930000000008</v>
      </c>
      <c r="E71" s="348">
        <f>E66+E68</f>
        <v>29.39</v>
      </c>
    </row>
    <row r="72" spans="1:5" ht="21" customHeight="1" thickBot="1">
      <c r="A72" s="321" t="s">
        <v>90</v>
      </c>
      <c r="B72" s="166"/>
      <c r="C72" s="349"/>
      <c r="D72" s="350"/>
      <c r="E72" s="344"/>
    </row>
    <row r="73" spans="1:5" s="112" customFormat="1" ht="15.75">
      <c r="A73" s="351" t="s">
        <v>91</v>
      </c>
      <c r="B73" s="149"/>
      <c r="C73" s="354"/>
      <c r="D73" s="354"/>
      <c r="E73" s="355"/>
    </row>
    <row r="74" spans="1:5" s="112" customFormat="1" ht="16.5" thickBot="1">
      <c r="A74" s="351"/>
      <c r="B74" s="149"/>
      <c r="C74" s="354"/>
      <c r="D74" s="354"/>
      <c r="E74" s="355"/>
    </row>
    <row r="75" spans="1:5" s="112" customFormat="1" ht="15.75">
      <c r="A75" s="306"/>
      <c r="B75" s="157"/>
      <c r="C75" s="356" t="s">
        <v>13</v>
      </c>
      <c r="D75" s="357" t="s">
        <v>13</v>
      </c>
      <c r="E75" s="227" t="s">
        <v>14</v>
      </c>
    </row>
    <row r="76" spans="1:5" s="112" customFormat="1" ht="15.75">
      <c r="A76" s="307" t="s">
        <v>15</v>
      </c>
      <c r="B76" s="162" t="s">
        <v>16</v>
      </c>
      <c r="C76" s="355" t="s">
        <v>17</v>
      </c>
      <c r="D76" s="207" t="s">
        <v>17</v>
      </c>
      <c r="E76" s="225" t="s">
        <v>18</v>
      </c>
    </row>
    <row r="77" spans="1:5" s="112" customFormat="1" ht="15.75">
      <c r="A77" s="307" t="s">
        <v>19</v>
      </c>
      <c r="B77" s="162" t="s">
        <v>20</v>
      </c>
      <c r="C77" s="355" t="s">
        <v>21</v>
      </c>
      <c r="D77" s="207" t="s">
        <v>22</v>
      </c>
      <c r="E77" s="225" t="s">
        <v>23</v>
      </c>
    </row>
    <row r="78" spans="1:5" s="112" customFormat="1" ht="15.75">
      <c r="A78" s="308"/>
      <c r="B78" s="165"/>
      <c r="C78" s="354" t="s">
        <v>24</v>
      </c>
      <c r="D78" s="358" t="s">
        <v>24</v>
      </c>
      <c r="E78" s="225" t="s">
        <v>25</v>
      </c>
    </row>
    <row r="79" spans="1:5" s="112" customFormat="1" ht="16.5" thickBot="1">
      <c r="A79" s="359"/>
      <c r="B79" s="166"/>
      <c r="C79" s="360" t="s">
        <v>26</v>
      </c>
      <c r="D79" s="218" t="s">
        <v>26</v>
      </c>
      <c r="E79" s="225" t="s">
        <v>26</v>
      </c>
    </row>
    <row r="80" spans="1:5" ht="15.75">
      <c r="A80" s="361" t="s">
        <v>92</v>
      </c>
      <c r="B80" s="162" t="s">
        <v>93</v>
      </c>
      <c r="C80" s="368"/>
      <c r="D80" s="369"/>
      <c r="E80" s="338"/>
    </row>
    <row r="81" spans="1:5" ht="15.75">
      <c r="A81" s="343" t="s">
        <v>94</v>
      </c>
      <c r="B81" s="162"/>
      <c r="C81" s="363">
        <f>D81*12</f>
        <v>84136.8</v>
      </c>
      <c r="D81" s="364">
        <f>E81*$B$9</f>
        <v>7011.4000000000005</v>
      </c>
      <c r="E81" s="325">
        <v>2.2000000000000002</v>
      </c>
    </row>
    <row r="82" spans="1:5" ht="16.5" thickBot="1">
      <c r="A82" s="365"/>
      <c r="B82" s="167"/>
      <c r="C82" s="366"/>
      <c r="D82" s="367"/>
      <c r="E82" s="344"/>
    </row>
    <row r="83" spans="1:5" ht="15.75">
      <c r="A83" s="343" t="s">
        <v>151</v>
      </c>
      <c r="B83" s="162"/>
      <c r="C83" s="363"/>
      <c r="D83" s="364"/>
      <c r="E83" s="339"/>
    </row>
    <row r="84" spans="1:5" ht="15.75">
      <c r="A84" s="343"/>
      <c r="B84" s="162" t="s">
        <v>96</v>
      </c>
      <c r="C84" s="363">
        <f t="shared" ref="C84:C86" si="2">D84*12</f>
        <v>47805</v>
      </c>
      <c r="D84" s="364">
        <f t="shared" ref="D84" si="3">E84*$B$9</f>
        <v>3983.75</v>
      </c>
      <c r="E84" s="325">
        <v>1.25</v>
      </c>
    </row>
    <row r="85" spans="1:5" ht="16.5" thickBot="1">
      <c r="A85" s="365"/>
      <c r="B85" s="167"/>
      <c r="C85" s="363"/>
      <c r="D85" s="364"/>
      <c r="E85" s="344"/>
    </row>
    <row r="86" spans="1:5" ht="15.75">
      <c r="A86" s="320" t="s">
        <v>101</v>
      </c>
      <c r="B86" s="165"/>
      <c r="C86" s="372">
        <f t="shared" si="2"/>
        <v>131941.80000000002</v>
      </c>
      <c r="D86" s="347">
        <f>SUM(D81:D85)</f>
        <v>10995.150000000001</v>
      </c>
      <c r="E86" s="348">
        <f>E81+E84</f>
        <v>3.45</v>
      </c>
    </row>
    <row r="87" spans="1:5" ht="16.5" thickBot="1">
      <c r="A87" s="321" t="s">
        <v>102</v>
      </c>
      <c r="B87" s="166"/>
      <c r="C87" s="373"/>
      <c r="D87" s="374"/>
      <c r="E87" s="384"/>
    </row>
    <row r="88" spans="1:5" ht="15.75">
      <c r="A88" s="222"/>
      <c r="B88" s="149"/>
      <c r="C88" s="375"/>
      <c r="D88" s="375"/>
      <c r="E88" s="385">
        <f>E86+E71</f>
        <v>32.840000000000003</v>
      </c>
    </row>
    <row r="89" spans="1:5" ht="15.75">
      <c r="A89" s="377"/>
      <c r="B89" s="377"/>
      <c r="C89" s="386"/>
      <c r="D89" s="386"/>
      <c r="E89" s="386"/>
    </row>
    <row r="90" spans="1:5">
      <c r="A90" s="377"/>
      <c r="B90" s="377"/>
      <c r="C90" s="377"/>
      <c r="D90" s="377"/>
      <c r="E90" s="377"/>
    </row>
    <row r="91" spans="1:5">
      <c r="A91" s="377"/>
      <c r="B91" s="377"/>
      <c r="C91" s="377"/>
      <c r="D91" s="377"/>
      <c r="E91" s="377"/>
    </row>
    <row r="96" spans="1:5">
      <c r="A96" s="515" t="s">
        <v>103</v>
      </c>
      <c r="B96" s="515"/>
      <c r="C96" s="515" t="s">
        <v>104</v>
      </c>
      <c r="D96" s="515"/>
      <c r="E96" s="515"/>
    </row>
    <row r="97" spans="1:5">
      <c r="A97" s="515" t="s">
        <v>105</v>
      </c>
      <c r="B97" s="515"/>
      <c r="C97" s="515" t="s">
        <v>106</v>
      </c>
      <c r="D97" s="515"/>
      <c r="E97" s="515"/>
    </row>
    <row r="98" spans="1:5">
      <c r="A98" s="515"/>
      <c r="B98" s="515"/>
      <c r="C98" s="515"/>
      <c r="D98" s="515"/>
      <c r="E98" s="515"/>
    </row>
    <row r="99" spans="1:5">
      <c r="A99" s="515"/>
      <c r="B99" s="515"/>
      <c r="C99" s="515"/>
      <c r="D99" s="515"/>
      <c r="E99" s="515"/>
    </row>
    <row r="100" spans="1:5">
      <c r="A100" s="515" t="s">
        <v>107</v>
      </c>
      <c r="B100" s="515"/>
      <c r="C100" s="515" t="s">
        <v>132</v>
      </c>
      <c r="D100" s="515"/>
      <c r="E100" s="515"/>
    </row>
    <row r="101" spans="1:5">
      <c r="A101" s="515" t="s">
        <v>109</v>
      </c>
      <c r="B101" s="515"/>
      <c r="C101" s="515"/>
      <c r="D101" s="515"/>
      <c r="E101" s="515"/>
    </row>
  </sheetData>
  <mergeCells count="10">
    <mergeCell ref="E25:E28"/>
    <mergeCell ref="C29:C31"/>
    <mergeCell ref="D29:D31"/>
    <mergeCell ref="E29:E31"/>
    <mergeCell ref="D1:E1"/>
    <mergeCell ref="A2:E2"/>
    <mergeCell ref="A3:E3"/>
    <mergeCell ref="A4:E4"/>
    <mergeCell ref="C25:C28"/>
    <mergeCell ref="D25:D28"/>
  </mergeCells>
  <pageMargins left="0.25" right="0.25" top="0.75" bottom="0.75" header="0.3" footer="0.3"/>
  <pageSetup paperSize="9" scale="68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1"/>
  <sheetViews>
    <sheetView topLeftCell="A77" workbookViewId="0">
      <selection activeCell="A58" sqref="A58"/>
    </sheetView>
  </sheetViews>
  <sheetFormatPr defaultColWidth="11.5703125" defaultRowHeight="15"/>
  <cols>
    <col min="1" max="1" width="66.85546875" customWidth="1"/>
    <col min="2" max="2" width="32.140625" customWidth="1"/>
    <col min="3" max="4" width="14" customWidth="1"/>
    <col min="5" max="5" width="16.570312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30" customHeight="1">
      <c r="A1" s="298"/>
      <c r="B1" s="298"/>
      <c r="C1" s="298"/>
      <c r="D1" s="670" t="s">
        <v>127</v>
      </c>
      <c r="E1" s="670"/>
    </row>
    <row r="2" spans="1:5" ht="18.75" customHeight="1">
      <c r="A2" s="671" t="s">
        <v>128</v>
      </c>
      <c r="B2" s="671"/>
      <c r="C2" s="671"/>
      <c r="D2" s="671"/>
      <c r="E2" s="671"/>
    </row>
    <row r="3" spans="1:5" ht="18.75" customHeight="1">
      <c r="A3" s="683" t="s">
        <v>152</v>
      </c>
      <c r="B3" s="683"/>
      <c r="C3" s="683"/>
      <c r="D3" s="683"/>
      <c r="E3" s="683"/>
    </row>
    <row r="4" spans="1:5" ht="20.25" customHeight="1">
      <c r="A4" s="671" t="s">
        <v>153</v>
      </c>
      <c r="B4" s="671"/>
      <c r="C4" s="671"/>
      <c r="D4" s="671"/>
      <c r="E4" s="671"/>
    </row>
    <row r="5" spans="1:5" ht="15.75" customHeight="1" thickBot="1">
      <c r="A5" s="299"/>
      <c r="B5" s="299"/>
      <c r="C5" s="299"/>
      <c r="D5" s="299"/>
      <c r="E5" s="299"/>
    </row>
    <row r="6" spans="1:5">
      <c r="A6" s="2" t="s">
        <v>5</v>
      </c>
      <c r="B6" s="136"/>
      <c r="C6" s="137"/>
      <c r="D6" s="137"/>
      <c r="E6" s="138"/>
    </row>
    <row r="7" spans="1:5" ht="15.75">
      <c r="A7" s="6" t="s">
        <v>6</v>
      </c>
      <c r="B7" s="301">
        <f>B9+B10</f>
        <v>3199</v>
      </c>
      <c r="C7" s="141"/>
      <c r="D7" s="141"/>
      <c r="E7" s="142"/>
    </row>
    <row r="8" spans="1:5" ht="15.75">
      <c r="A8" s="143" t="s">
        <v>7</v>
      </c>
      <c r="B8" s="302" t="s">
        <v>8</v>
      </c>
      <c r="C8" s="145"/>
      <c r="D8" s="145"/>
      <c r="E8" s="146"/>
    </row>
    <row r="9" spans="1:5" ht="15.75">
      <c r="A9" s="147" t="s">
        <v>9</v>
      </c>
      <c r="B9" s="301">
        <v>3169.2</v>
      </c>
      <c r="C9" s="141"/>
      <c r="D9" s="141"/>
      <c r="E9" s="142"/>
    </row>
    <row r="10" spans="1:5" ht="15.75">
      <c r="A10" s="164" t="s">
        <v>10</v>
      </c>
      <c r="B10" s="303">
        <v>29.8</v>
      </c>
      <c r="C10" s="149"/>
      <c r="D10" s="149"/>
      <c r="E10" s="150"/>
    </row>
    <row r="11" spans="1:5" ht="15.75">
      <c r="A11" s="293" t="s">
        <v>121</v>
      </c>
      <c r="B11" s="303">
        <v>2221</v>
      </c>
      <c r="C11" s="145"/>
      <c r="D11" s="145"/>
      <c r="E11" s="146"/>
    </row>
    <row r="12" spans="1:5" ht="15.75">
      <c r="A12" s="155" t="s">
        <v>122</v>
      </c>
      <c r="B12" s="304">
        <v>853.4</v>
      </c>
      <c r="C12" s="153"/>
      <c r="D12" s="153"/>
      <c r="E12" s="154"/>
    </row>
    <row r="13" spans="1:5" ht="15.75">
      <c r="A13" s="151" t="s">
        <v>11</v>
      </c>
      <c r="B13" s="304">
        <v>3</v>
      </c>
      <c r="C13" s="153"/>
      <c r="D13" s="153"/>
      <c r="E13" s="154"/>
    </row>
    <row r="14" spans="1:5" ht="16.5" thickBot="1">
      <c r="A14" s="289" t="s">
        <v>12</v>
      </c>
      <c r="B14" s="393">
        <v>2</v>
      </c>
      <c r="C14" s="394"/>
      <c r="D14" s="394"/>
      <c r="E14" s="395"/>
    </row>
    <row r="15" spans="1:5" ht="15.75">
      <c r="A15" s="306"/>
      <c r="B15" s="157"/>
      <c r="C15" s="158" t="s">
        <v>13</v>
      </c>
      <c r="D15" s="159" t="s">
        <v>13</v>
      </c>
      <c r="E15" s="160" t="s">
        <v>14</v>
      </c>
    </row>
    <row r="16" spans="1:5" ht="15.75">
      <c r="A16" s="307" t="s">
        <v>15</v>
      </c>
      <c r="B16" s="162" t="s">
        <v>16</v>
      </c>
      <c r="C16" s="163" t="s">
        <v>17</v>
      </c>
      <c r="D16" s="162" t="s">
        <v>17</v>
      </c>
      <c r="E16" s="29" t="s">
        <v>18</v>
      </c>
    </row>
    <row r="17" spans="1:5" ht="15.75">
      <c r="A17" s="307" t="s">
        <v>19</v>
      </c>
      <c r="B17" s="162" t="s">
        <v>20</v>
      </c>
      <c r="C17" s="163" t="s">
        <v>21</v>
      </c>
      <c r="D17" s="162" t="s">
        <v>22</v>
      </c>
      <c r="E17" s="29" t="s">
        <v>23</v>
      </c>
    </row>
    <row r="18" spans="1:5" ht="15.75">
      <c r="A18" s="308"/>
      <c r="B18" s="165"/>
      <c r="C18" s="149" t="s">
        <v>24</v>
      </c>
      <c r="D18" s="165" t="s">
        <v>24</v>
      </c>
      <c r="E18" s="29" t="s">
        <v>25</v>
      </c>
    </row>
    <row r="19" spans="1:5" ht="16.5" thickBot="1">
      <c r="A19" s="308"/>
      <c r="B19" s="166"/>
      <c r="C19" s="163" t="s">
        <v>26</v>
      </c>
      <c r="D19" s="167" t="s">
        <v>26</v>
      </c>
      <c r="E19" s="29" t="s">
        <v>26</v>
      </c>
    </row>
    <row r="20" spans="1:5" ht="59.25" customHeight="1" thickBot="1">
      <c r="A20" s="309" t="s">
        <v>27</v>
      </c>
      <c r="B20" s="169"/>
      <c r="C20" s="310">
        <f>D20*12</f>
        <v>139571.568</v>
      </c>
      <c r="D20" s="311">
        <f>$B$9*E20</f>
        <v>11630.964</v>
      </c>
      <c r="E20" s="312">
        <v>3.67</v>
      </c>
    </row>
    <row r="21" spans="1:5" ht="146.25" customHeight="1" thickBot="1">
      <c r="A21" s="313" t="s">
        <v>28</v>
      </c>
      <c r="B21" s="174" t="s">
        <v>29</v>
      </c>
      <c r="C21" s="310"/>
      <c r="D21" s="311"/>
      <c r="E21" s="312"/>
    </row>
    <row r="22" spans="1:5" ht="78.75" hidden="1" customHeight="1">
      <c r="A22" s="314"/>
      <c r="B22" s="175"/>
      <c r="C22" s="310">
        <f t="shared" ref="C22:C68" si="0">D22*12</f>
        <v>0</v>
      </c>
      <c r="D22" s="315">
        <f t="shared" ref="D22:D68" si="1">$B$9*E22</f>
        <v>0</v>
      </c>
      <c r="E22" s="316"/>
    </row>
    <row r="23" spans="1:5" ht="32.25" thickBot="1">
      <c r="A23" s="309" t="s">
        <v>30</v>
      </c>
      <c r="B23" s="177"/>
      <c r="C23" s="317">
        <f t="shared" si="0"/>
        <v>112189.68</v>
      </c>
      <c r="D23" s="311">
        <f t="shared" si="1"/>
        <v>9349.14</v>
      </c>
      <c r="E23" s="312">
        <v>2.95</v>
      </c>
    </row>
    <row r="24" spans="1:5" ht="116.25" customHeight="1" thickBot="1">
      <c r="A24" s="313" t="s">
        <v>28</v>
      </c>
      <c r="B24" s="174" t="s">
        <v>31</v>
      </c>
      <c r="C24" s="310"/>
      <c r="D24" s="311"/>
      <c r="E24" s="318"/>
    </row>
    <row r="25" spans="1:5" ht="15.75">
      <c r="A25" s="319" t="s">
        <v>32</v>
      </c>
      <c r="B25" s="159" t="s">
        <v>33</v>
      </c>
      <c r="C25" s="680">
        <f t="shared" si="0"/>
        <v>60848.639999999999</v>
      </c>
      <c r="D25" s="680">
        <f t="shared" si="1"/>
        <v>5070.72</v>
      </c>
      <c r="E25" s="677">
        <v>1.6</v>
      </c>
    </row>
    <row r="26" spans="1:5" ht="15.75">
      <c r="A26" s="320" t="s">
        <v>34</v>
      </c>
      <c r="B26" s="162" t="s">
        <v>35</v>
      </c>
      <c r="C26" s="681"/>
      <c r="D26" s="681"/>
      <c r="E26" s="678"/>
    </row>
    <row r="27" spans="1:5" ht="15.75">
      <c r="A27" s="320" t="s">
        <v>36</v>
      </c>
      <c r="B27" s="162" t="s">
        <v>37</v>
      </c>
      <c r="C27" s="681"/>
      <c r="D27" s="681"/>
      <c r="E27" s="678"/>
    </row>
    <row r="28" spans="1:5" ht="16.5" thickBot="1">
      <c r="A28" s="321"/>
      <c r="B28" s="167"/>
      <c r="C28" s="682"/>
      <c r="D28" s="682"/>
      <c r="E28" s="679"/>
    </row>
    <row r="29" spans="1:5" ht="15.75">
      <c r="A29" s="320" t="s">
        <v>38</v>
      </c>
      <c r="B29" s="162" t="s">
        <v>39</v>
      </c>
      <c r="C29" s="680">
        <f t="shared" si="0"/>
        <v>103442.68799999999</v>
      </c>
      <c r="D29" s="680">
        <f t="shared" si="1"/>
        <v>8620.2240000000002</v>
      </c>
      <c r="E29" s="677">
        <v>2.72</v>
      </c>
    </row>
    <row r="30" spans="1:5" ht="15.75">
      <c r="A30" s="320" t="s">
        <v>40</v>
      </c>
      <c r="B30" s="162"/>
      <c r="C30" s="681"/>
      <c r="D30" s="681"/>
      <c r="E30" s="678"/>
    </row>
    <row r="31" spans="1:5" ht="16.5" thickBot="1">
      <c r="A31" s="320" t="s">
        <v>41</v>
      </c>
      <c r="B31" s="162"/>
      <c r="C31" s="682"/>
      <c r="D31" s="682"/>
      <c r="E31" s="679"/>
    </row>
    <row r="32" spans="1:5" ht="32.25" thickBot="1">
      <c r="A32" s="309" t="s">
        <v>42</v>
      </c>
      <c r="B32" s="183"/>
      <c r="C32" s="322">
        <f t="shared" si="0"/>
        <v>249859.728</v>
      </c>
      <c r="D32" s="311">
        <f t="shared" si="1"/>
        <v>20821.644</v>
      </c>
      <c r="E32" s="323">
        <v>6.57</v>
      </c>
    </row>
    <row r="33" spans="1:5" ht="15.75">
      <c r="A33" s="308" t="s">
        <v>43</v>
      </c>
      <c r="B33" s="324" t="s">
        <v>113</v>
      </c>
      <c r="C33" s="310"/>
      <c r="D33" s="315"/>
      <c r="E33" s="325"/>
    </row>
    <row r="34" spans="1:5" ht="15.75">
      <c r="A34" s="326" t="s">
        <v>45</v>
      </c>
      <c r="B34" s="327"/>
      <c r="C34" s="322"/>
      <c r="D34" s="328"/>
      <c r="E34" s="325"/>
    </row>
    <row r="35" spans="1:5" ht="15.75">
      <c r="A35" s="329" t="s">
        <v>46</v>
      </c>
      <c r="B35" s="330" t="s">
        <v>47</v>
      </c>
      <c r="C35" s="322"/>
      <c r="D35" s="328"/>
      <c r="E35" s="325"/>
    </row>
    <row r="36" spans="1:5" ht="15.75">
      <c r="A36" s="326"/>
      <c r="B36" s="327"/>
      <c r="C36" s="322"/>
      <c r="D36" s="328"/>
      <c r="E36" s="325"/>
    </row>
    <row r="37" spans="1:5" ht="15.75">
      <c r="A37" s="331" t="s">
        <v>48</v>
      </c>
      <c r="B37" s="330"/>
      <c r="C37" s="322"/>
      <c r="D37" s="328"/>
      <c r="E37" s="325"/>
    </row>
    <row r="38" spans="1:5" ht="15.75">
      <c r="A38" s="332" t="s">
        <v>49</v>
      </c>
      <c r="B38" s="324" t="s">
        <v>47</v>
      </c>
      <c r="C38" s="322"/>
      <c r="D38" s="328"/>
      <c r="E38" s="325"/>
    </row>
    <row r="39" spans="1:5" ht="15.75">
      <c r="A39" s="331" t="s">
        <v>50</v>
      </c>
      <c r="B39" s="330"/>
      <c r="C39" s="322"/>
      <c r="D39" s="328"/>
      <c r="E39" s="325"/>
    </row>
    <row r="40" spans="1:5" ht="15.75">
      <c r="A40" s="332" t="s">
        <v>51</v>
      </c>
      <c r="B40" s="324" t="s">
        <v>0</v>
      </c>
      <c r="C40" s="322"/>
      <c r="D40" s="328"/>
      <c r="E40" s="325"/>
    </row>
    <row r="41" spans="1:5" ht="15.75">
      <c r="A41" s="332" t="s">
        <v>52</v>
      </c>
      <c r="B41" s="333" t="s">
        <v>0</v>
      </c>
      <c r="C41" s="322"/>
      <c r="D41" s="328"/>
      <c r="E41" s="325"/>
    </row>
    <row r="42" spans="1:5" ht="15.75">
      <c r="A42" s="334" t="s">
        <v>53</v>
      </c>
      <c r="B42" s="324"/>
      <c r="C42" s="322"/>
      <c r="D42" s="328"/>
      <c r="E42" s="325"/>
    </row>
    <row r="43" spans="1:5" ht="15.75">
      <c r="A43" s="334" t="s">
        <v>54</v>
      </c>
      <c r="B43" s="324"/>
      <c r="C43" s="322"/>
      <c r="D43" s="328"/>
      <c r="E43" s="325"/>
    </row>
    <row r="44" spans="1:5" ht="16.5" thickBot="1">
      <c r="A44" s="334" t="s">
        <v>55</v>
      </c>
      <c r="B44" s="324" t="s">
        <v>56</v>
      </c>
      <c r="C44" s="335"/>
      <c r="D44" s="336"/>
      <c r="E44" s="325"/>
    </row>
    <row r="45" spans="1:5" ht="44.25" customHeight="1" thickBot="1">
      <c r="A45" s="309" t="s">
        <v>57</v>
      </c>
      <c r="B45" s="183"/>
      <c r="C45" s="317">
        <f t="shared" si="0"/>
        <v>296637.12</v>
      </c>
      <c r="D45" s="311">
        <f t="shared" si="1"/>
        <v>24719.759999999998</v>
      </c>
      <c r="E45" s="337">
        <v>7.8</v>
      </c>
    </row>
    <row r="46" spans="1:5" ht="15.75">
      <c r="A46" s="308" t="s">
        <v>114</v>
      </c>
      <c r="B46" s="159"/>
      <c r="C46" s="310"/>
      <c r="D46" s="328"/>
      <c r="E46" s="338"/>
    </row>
    <row r="47" spans="1:5" ht="15.75">
      <c r="A47" s="329" t="s">
        <v>60</v>
      </c>
      <c r="B47" s="205" t="s">
        <v>3</v>
      </c>
      <c r="C47" s="322"/>
      <c r="D47" s="328"/>
      <c r="E47" s="339"/>
    </row>
    <row r="48" spans="1:5" ht="15.75">
      <c r="A48" s="340" t="s">
        <v>61</v>
      </c>
      <c r="B48" s="209" t="s">
        <v>62</v>
      </c>
      <c r="C48" s="322"/>
      <c r="D48" s="328"/>
      <c r="E48" s="339"/>
    </row>
    <row r="49" spans="1:5" ht="15.75">
      <c r="A49" s="305" t="s">
        <v>63</v>
      </c>
      <c r="B49" s="209" t="s">
        <v>62</v>
      </c>
      <c r="C49" s="322"/>
      <c r="D49" s="328"/>
      <c r="E49" s="339"/>
    </row>
    <row r="50" spans="1:5" ht="15.75">
      <c r="A50" s="340" t="s">
        <v>64</v>
      </c>
      <c r="B50" s="209" t="s">
        <v>62</v>
      </c>
      <c r="C50" s="322"/>
      <c r="D50" s="328"/>
      <c r="E50" s="339"/>
    </row>
    <row r="51" spans="1:5" ht="15.75">
      <c r="A51" s="340" t="s">
        <v>65</v>
      </c>
      <c r="B51" s="209" t="s">
        <v>1</v>
      </c>
      <c r="C51" s="322"/>
      <c r="D51" s="328"/>
      <c r="E51" s="339"/>
    </row>
    <row r="52" spans="1:5" ht="15.75">
      <c r="A52" s="340" t="s">
        <v>66</v>
      </c>
      <c r="B52" s="209" t="s">
        <v>3</v>
      </c>
      <c r="C52" s="322"/>
      <c r="D52" s="328"/>
      <c r="E52" s="339"/>
    </row>
    <row r="53" spans="1:5" ht="15.75">
      <c r="A53" s="341" t="s">
        <v>115</v>
      </c>
      <c r="B53" s="342" t="s">
        <v>3</v>
      </c>
      <c r="C53" s="322"/>
      <c r="D53" s="328"/>
      <c r="E53" s="339"/>
    </row>
    <row r="54" spans="1:5" ht="15.75">
      <c r="A54" s="329" t="s">
        <v>116</v>
      </c>
      <c r="B54" s="209"/>
      <c r="C54" s="322"/>
      <c r="D54" s="328"/>
      <c r="E54" s="325"/>
    </row>
    <row r="55" spans="1:5" ht="15.75">
      <c r="A55" s="329" t="s">
        <v>117</v>
      </c>
      <c r="B55" s="342" t="s">
        <v>3</v>
      </c>
      <c r="C55" s="322"/>
      <c r="D55" s="328"/>
      <c r="E55" s="339"/>
    </row>
    <row r="56" spans="1:5" ht="15.75">
      <c r="A56" s="340" t="s">
        <v>73</v>
      </c>
      <c r="B56" s="209" t="s">
        <v>3</v>
      </c>
      <c r="C56" s="322"/>
      <c r="D56" s="328"/>
      <c r="E56" s="339"/>
    </row>
    <row r="57" spans="1:5" ht="15.75">
      <c r="A57" s="340" t="s">
        <v>74</v>
      </c>
      <c r="B57" s="209" t="s">
        <v>75</v>
      </c>
      <c r="C57" s="322"/>
      <c r="D57" s="328"/>
      <c r="E57" s="339"/>
    </row>
    <row r="58" spans="1:5" ht="15.75">
      <c r="A58" s="343" t="s">
        <v>76</v>
      </c>
      <c r="B58" s="209" t="s">
        <v>155</v>
      </c>
      <c r="C58" s="322"/>
      <c r="D58" s="328"/>
      <c r="E58" s="339"/>
    </row>
    <row r="59" spans="1:5" ht="15.75">
      <c r="A59" s="340" t="s">
        <v>77</v>
      </c>
      <c r="B59" s="209" t="s">
        <v>156</v>
      </c>
      <c r="C59" s="322"/>
      <c r="D59" s="328"/>
      <c r="E59" s="339"/>
    </row>
    <row r="60" spans="1:5" ht="15.75">
      <c r="A60" s="340" t="s">
        <v>65</v>
      </c>
      <c r="B60" s="209" t="s">
        <v>78</v>
      </c>
      <c r="C60" s="322"/>
      <c r="D60" s="328"/>
      <c r="E60" s="339"/>
    </row>
    <row r="61" spans="1:5" ht="15.75">
      <c r="A61" s="340" t="s">
        <v>66</v>
      </c>
      <c r="B61" s="209" t="s">
        <v>3</v>
      </c>
      <c r="C61" s="322"/>
      <c r="D61" s="328"/>
      <c r="E61" s="339"/>
    </row>
    <row r="62" spans="1:5" ht="15.75">
      <c r="A62" s="340" t="s">
        <v>79</v>
      </c>
      <c r="B62" s="209" t="s">
        <v>2</v>
      </c>
      <c r="C62" s="322"/>
      <c r="D62" s="328"/>
      <c r="E62" s="339"/>
    </row>
    <row r="63" spans="1:5" ht="16.5" thickBot="1">
      <c r="A63" s="343" t="s">
        <v>80</v>
      </c>
      <c r="B63" s="167" t="s">
        <v>3</v>
      </c>
      <c r="C63" s="322"/>
      <c r="D63" s="328"/>
      <c r="E63" s="344"/>
    </row>
    <row r="64" spans="1:5" ht="15.75">
      <c r="A64" s="319" t="s">
        <v>81</v>
      </c>
      <c r="B64" s="159" t="s">
        <v>82</v>
      </c>
      <c r="C64" s="310">
        <f t="shared" si="0"/>
        <v>9507.5999999999985</v>
      </c>
      <c r="D64" s="315">
        <f t="shared" si="1"/>
        <v>792.3</v>
      </c>
      <c r="E64" s="338">
        <v>0.25</v>
      </c>
    </row>
    <row r="65" spans="1:5" ht="16.5" thickBot="1">
      <c r="A65" s="321" t="s">
        <v>83</v>
      </c>
      <c r="B65" s="167" t="s">
        <v>84</v>
      </c>
      <c r="C65" s="322"/>
      <c r="D65" s="328"/>
      <c r="E65" s="344"/>
    </row>
    <row r="66" spans="1:5" ht="15.75">
      <c r="A66" s="320" t="s">
        <v>85</v>
      </c>
      <c r="B66" s="162"/>
      <c r="C66" s="310">
        <f t="shared" si="0"/>
        <v>972057.02400000009</v>
      </c>
      <c r="D66" s="315">
        <f t="shared" si="1"/>
        <v>81004.752000000008</v>
      </c>
      <c r="E66" s="338">
        <f>E20+E23+E25+E29+E32+E45+E64</f>
        <v>25.560000000000002</v>
      </c>
    </row>
    <row r="67" spans="1:5" ht="16.5" thickBot="1">
      <c r="A67" s="320" t="s">
        <v>86</v>
      </c>
      <c r="B67" s="162"/>
      <c r="C67" s="322"/>
      <c r="D67" s="328"/>
      <c r="E67" s="344"/>
    </row>
    <row r="68" spans="1:5" ht="15.75">
      <c r="A68" s="319" t="s">
        <v>87</v>
      </c>
      <c r="B68" s="159"/>
      <c r="C68" s="310">
        <f t="shared" si="0"/>
        <v>145656.432</v>
      </c>
      <c r="D68" s="315">
        <f t="shared" si="1"/>
        <v>12138.036</v>
      </c>
      <c r="E68" s="338">
        <v>3.83</v>
      </c>
    </row>
    <row r="69" spans="1:5" ht="15.75">
      <c r="A69" s="320" t="s">
        <v>88</v>
      </c>
      <c r="B69" s="162"/>
      <c r="C69" s="322"/>
      <c r="D69" s="328"/>
      <c r="E69" s="339"/>
    </row>
    <row r="70" spans="1:5" ht="16.5" thickBot="1">
      <c r="A70" s="321"/>
      <c r="B70" s="167"/>
      <c r="C70" s="335"/>
      <c r="D70" s="336"/>
      <c r="E70" s="345"/>
    </row>
    <row r="71" spans="1:5" ht="15.75">
      <c r="A71" s="319" t="s">
        <v>89</v>
      </c>
      <c r="B71" s="157"/>
      <c r="C71" s="346">
        <f>C66+C68</f>
        <v>1117713.456</v>
      </c>
      <c r="D71" s="347">
        <f>D66+D68</f>
        <v>93142.788</v>
      </c>
      <c r="E71" s="348">
        <f>E66+E68</f>
        <v>29.39</v>
      </c>
    </row>
    <row r="72" spans="1:5" ht="21" customHeight="1" thickBot="1">
      <c r="A72" s="321" t="s">
        <v>90</v>
      </c>
      <c r="B72" s="166"/>
      <c r="C72" s="349"/>
      <c r="D72" s="350"/>
      <c r="E72" s="344"/>
    </row>
    <row r="73" spans="1:5" s="112" customFormat="1" ht="15.75">
      <c r="A73" s="351" t="s">
        <v>91</v>
      </c>
      <c r="B73" s="149"/>
      <c r="C73" s="354"/>
      <c r="D73" s="354"/>
      <c r="E73" s="355"/>
    </row>
    <row r="74" spans="1:5" s="112" customFormat="1" ht="16.5" thickBot="1">
      <c r="A74" s="351"/>
      <c r="B74" s="149"/>
      <c r="C74" s="354"/>
      <c r="D74" s="354"/>
      <c r="E74" s="355"/>
    </row>
    <row r="75" spans="1:5" s="112" customFormat="1" ht="15.75">
      <c r="A75" s="306"/>
      <c r="B75" s="157"/>
      <c r="C75" s="356" t="s">
        <v>13</v>
      </c>
      <c r="D75" s="357" t="s">
        <v>13</v>
      </c>
      <c r="E75" s="227" t="s">
        <v>14</v>
      </c>
    </row>
    <row r="76" spans="1:5" s="112" customFormat="1" ht="15.75">
      <c r="A76" s="307" t="s">
        <v>15</v>
      </c>
      <c r="B76" s="162" t="s">
        <v>16</v>
      </c>
      <c r="C76" s="355" t="s">
        <v>17</v>
      </c>
      <c r="D76" s="207" t="s">
        <v>17</v>
      </c>
      <c r="E76" s="225" t="s">
        <v>18</v>
      </c>
    </row>
    <row r="77" spans="1:5" s="112" customFormat="1" ht="15.75">
      <c r="A77" s="307" t="s">
        <v>19</v>
      </c>
      <c r="B77" s="162" t="s">
        <v>20</v>
      </c>
      <c r="C77" s="355" t="s">
        <v>21</v>
      </c>
      <c r="D77" s="207" t="s">
        <v>22</v>
      </c>
      <c r="E77" s="225" t="s">
        <v>23</v>
      </c>
    </row>
    <row r="78" spans="1:5" s="112" customFormat="1" ht="15.75">
      <c r="A78" s="308"/>
      <c r="B78" s="165"/>
      <c r="C78" s="354" t="s">
        <v>24</v>
      </c>
      <c r="D78" s="358" t="s">
        <v>24</v>
      </c>
      <c r="E78" s="225" t="s">
        <v>25</v>
      </c>
    </row>
    <row r="79" spans="1:5" s="112" customFormat="1" ht="16.5" thickBot="1">
      <c r="A79" s="359"/>
      <c r="B79" s="166"/>
      <c r="C79" s="360" t="s">
        <v>26</v>
      </c>
      <c r="D79" s="218" t="s">
        <v>26</v>
      </c>
      <c r="E79" s="225" t="s">
        <v>26</v>
      </c>
    </row>
    <row r="80" spans="1:5" ht="15.75">
      <c r="A80" s="361" t="s">
        <v>92</v>
      </c>
      <c r="B80" s="162" t="s">
        <v>93</v>
      </c>
      <c r="C80" s="368"/>
      <c r="D80" s="369"/>
      <c r="E80" s="338"/>
    </row>
    <row r="81" spans="1:5" ht="15.75">
      <c r="A81" s="343" t="s">
        <v>94</v>
      </c>
      <c r="B81" s="162"/>
      <c r="C81" s="363">
        <f>D81*12</f>
        <v>83666.880000000005</v>
      </c>
      <c r="D81" s="364">
        <f>E81*$B$9</f>
        <v>6972.24</v>
      </c>
      <c r="E81" s="325">
        <v>2.2000000000000002</v>
      </c>
    </row>
    <row r="82" spans="1:5" ht="16.5" thickBot="1">
      <c r="A82" s="365"/>
      <c r="B82" s="167"/>
      <c r="C82" s="366"/>
      <c r="D82" s="367"/>
      <c r="E82" s="344"/>
    </row>
    <row r="83" spans="1:5" ht="15.75">
      <c r="A83" s="343" t="s">
        <v>151</v>
      </c>
      <c r="B83" s="162"/>
      <c r="C83" s="363"/>
      <c r="D83" s="364"/>
      <c r="E83" s="339"/>
    </row>
    <row r="84" spans="1:5" ht="15.75">
      <c r="A84" s="343"/>
      <c r="B84" s="162" t="s">
        <v>96</v>
      </c>
      <c r="C84" s="363">
        <f t="shared" ref="C84:C86" si="2">D84*12</f>
        <v>47538</v>
      </c>
      <c r="D84" s="364">
        <f t="shared" ref="D84" si="3">E84*$B$9</f>
        <v>3961.5</v>
      </c>
      <c r="E84" s="325">
        <v>1.25</v>
      </c>
    </row>
    <row r="85" spans="1:5" ht="16.5" thickBot="1">
      <c r="A85" s="365"/>
      <c r="B85" s="167"/>
      <c r="C85" s="363"/>
      <c r="D85" s="364"/>
      <c r="E85" s="344"/>
    </row>
    <row r="86" spans="1:5" ht="15.75">
      <c r="A86" s="320" t="s">
        <v>101</v>
      </c>
      <c r="B86" s="165"/>
      <c r="C86" s="372">
        <f t="shared" si="2"/>
        <v>131204.88</v>
      </c>
      <c r="D86" s="347">
        <f>SUM(D81:D85)</f>
        <v>10933.74</v>
      </c>
      <c r="E86" s="348">
        <f>E81+E84</f>
        <v>3.45</v>
      </c>
    </row>
    <row r="87" spans="1:5" ht="16.5" thickBot="1">
      <c r="A87" s="321" t="s">
        <v>102</v>
      </c>
      <c r="B87" s="166"/>
      <c r="C87" s="373"/>
      <c r="D87" s="374"/>
      <c r="E87" s="384"/>
    </row>
    <row r="88" spans="1:5" ht="15.75">
      <c r="A88" s="222"/>
      <c r="B88" s="149"/>
      <c r="C88" s="375"/>
      <c r="D88" s="375"/>
      <c r="E88" s="385">
        <f>E86+E71</f>
        <v>32.840000000000003</v>
      </c>
    </row>
    <row r="89" spans="1:5" ht="15.75">
      <c r="A89" s="377"/>
      <c r="B89" s="377"/>
      <c r="C89" s="386"/>
      <c r="D89" s="386"/>
      <c r="E89" s="386"/>
    </row>
    <row r="90" spans="1:5">
      <c r="A90" s="377"/>
      <c r="B90" s="377"/>
      <c r="C90" s="377"/>
      <c r="D90" s="377"/>
      <c r="E90" s="377"/>
    </row>
    <row r="91" spans="1:5">
      <c r="A91" s="377"/>
      <c r="B91" s="377"/>
      <c r="C91" s="377"/>
      <c r="D91" s="377"/>
      <c r="E91" s="377"/>
    </row>
    <row r="96" spans="1:5">
      <c r="A96" t="s">
        <v>103</v>
      </c>
      <c r="C96" t="s">
        <v>104</v>
      </c>
    </row>
    <row r="97" spans="1:3">
      <c r="A97" t="s">
        <v>105</v>
      </c>
      <c r="C97" t="s">
        <v>106</v>
      </c>
    </row>
    <row r="100" spans="1:3">
      <c r="A100" t="s">
        <v>107</v>
      </c>
      <c r="C100" t="s">
        <v>132</v>
      </c>
    </row>
    <row r="101" spans="1:3">
      <c r="A101" t="s">
        <v>109</v>
      </c>
    </row>
  </sheetData>
  <mergeCells count="10">
    <mergeCell ref="E25:E28"/>
    <mergeCell ref="C29:C31"/>
    <mergeCell ref="D29:D31"/>
    <mergeCell ref="E29:E31"/>
    <mergeCell ref="D1:E1"/>
    <mergeCell ref="A2:E2"/>
    <mergeCell ref="A3:E3"/>
    <mergeCell ref="A4:E4"/>
    <mergeCell ref="C25:C28"/>
    <mergeCell ref="D25:D28"/>
  </mergeCells>
  <pageMargins left="0.25" right="0.25" top="0.75" bottom="0.75" header="0.3" footer="0.3"/>
  <pageSetup paperSize="9" scale="68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tabSelected="1" topLeftCell="A73" workbookViewId="0">
      <selection activeCell="B67" sqref="B67"/>
    </sheetView>
  </sheetViews>
  <sheetFormatPr defaultColWidth="14.42578125" defaultRowHeight="15"/>
  <cols>
    <col min="1" max="1" width="67.7109375" style="401" customWidth="1"/>
    <col min="2" max="2" width="39.7109375" style="401" customWidth="1"/>
    <col min="3" max="3" width="11.7109375" style="401" customWidth="1"/>
    <col min="4" max="4" width="12.42578125" style="401" customWidth="1"/>
    <col min="5" max="5" width="14.42578125" style="401" customWidth="1"/>
    <col min="6" max="11" width="11.5703125" style="401" customWidth="1"/>
    <col min="12" max="16384" width="14.42578125" style="401"/>
  </cols>
  <sheetData>
    <row r="1" spans="1:6" ht="32.25" customHeight="1">
      <c r="A1" s="684" t="s">
        <v>141</v>
      </c>
      <c r="B1" s="685"/>
      <c r="C1" s="286"/>
      <c r="D1" s="286"/>
      <c r="E1" s="399"/>
      <c r="F1" s="400"/>
    </row>
    <row r="2" spans="1:6" ht="14.25" customHeight="1">
      <c r="A2" s="685" t="s">
        <v>154</v>
      </c>
      <c r="B2" s="685"/>
      <c r="C2" s="286"/>
      <c r="D2" s="286"/>
      <c r="E2" s="399"/>
      <c r="F2" s="400"/>
    </row>
    <row r="3" spans="1:6" ht="14.25" customHeight="1">
      <c r="A3" s="402" t="s">
        <v>142</v>
      </c>
      <c r="B3" s="402"/>
      <c r="C3" s="403"/>
      <c r="D3" s="403"/>
      <c r="E3" s="399"/>
      <c r="F3" s="400"/>
    </row>
    <row r="4" spans="1:6" ht="15.75" customHeight="1" thickBot="1">
      <c r="A4" s="404"/>
      <c r="B4" s="404"/>
      <c r="C4" s="404"/>
      <c r="D4" s="404"/>
      <c r="E4" s="404"/>
    </row>
    <row r="5" spans="1:6">
      <c r="A5" s="549" t="s">
        <v>143</v>
      </c>
      <c r="B5" s="550"/>
      <c r="C5" s="551"/>
      <c r="D5" s="551"/>
      <c r="E5" s="552"/>
    </row>
    <row r="6" spans="1:6">
      <c r="A6" s="553" t="s">
        <v>6</v>
      </c>
      <c r="B6" s="405">
        <v>15597.7</v>
      </c>
      <c r="C6" s="406"/>
      <c r="D6" s="406"/>
      <c r="E6" s="554"/>
    </row>
    <row r="7" spans="1:6">
      <c r="A7" s="555" t="s">
        <v>144</v>
      </c>
      <c r="B7" s="407" t="s">
        <v>8</v>
      </c>
      <c r="C7" s="408"/>
      <c r="D7" s="408"/>
      <c r="E7" s="556"/>
    </row>
    <row r="8" spans="1:6">
      <c r="A8" s="557" t="s">
        <v>145</v>
      </c>
      <c r="B8" s="565">
        <f>B6+B9</f>
        <v>17270.2</v>
      </c>
      <c r="C8" s="406"/>
      <c r="D8" s="406"/>
      <c r="E8" s="554"/>
    </row>
    <row r="9" spans="1:6">
      <c r="A9" s="553" t="s">
        <v>146</v>
      </c>
      <c r="B9" s="566">
        <v>1672.5</v>
      </c>
      <c r="C9" s="354"/>
      <c r="D9" s="354"/>
      <c r="E9" s="517"/>
    </row>
    <row r="10" spans="1:6">
      <c r="A10" s="293" t="s">
        <v>121</v>
      </c>
      <c r="B10" s="212">
        <v>5365.5</v>
      </c>
      <c r="C10" s="548"/>
      <c r="D10" s="548"/>
      <c r="E10" s="558"/>
    </row>
    <row r="11" spans="1:6">
      <c r="A11" s="155" t="s">
        <v>122</v>
      </c>
      <c r="B11" s="567">
        <v>3040.4</v>
      </c>
      <c r="C11" s="354"/>
      <c r="D11" s="354"/>
      <c r="E11" s="517"/>
    </row>
    <row r="12" spans="1:6">
      <c r="A12" s="559" t="s">
        <v>11</v>
      </c>
      <c r="B12" s="410">
        <v>10</v>
      </c>
      <c r="C12" s="411"/>
      <c r="D12" s="411"/>
      <c r="E12" s="560"/>
    </row>
    <row r="13" spans="1:6" ht="15.75" thickBot="1">
      <c r="A13" s="561" t="s">
        <v>12</v>
      </c>
      <c r="B13" s="562">
        <v>5</v>
      </c>
      <c r="C13" s="563"/>
      <c r="D13" s="563"/>
      <c r="E13" s="564"/>
    </row>
    <row r="14" spans="1:6">
      <c r="A14" s="419"/>
      <c r="B14" s="420"/>
      <c r="C14" s="355" t="s">
        <v>13</v>
      </c>
      <c r="D14" s="417" t="s">
        <v>13</v>
      </c>
      <c r="E14" s="418" t="s">
        <v>14</v>
      </c>
    </row>
    <row r="15" spans="1:6">
      <c r="A15" s="414" t="s">
        <v>15</v>
      </c>
      <c r="B15" s="415" t="s">
        <v>16</v>
      </c>
      <c r="C15" s="416" t="s">
        <v>17</v>
      </c>
      <c r="D15" s="417" t="s">
        <v>17</v>
      </c>
      <c r="E15" s="418" t="s">
        <v>18</v>
      </c>
    </row>
    <row r="16" spans="1:6">
      <c r="A16" s="414" t="s">
        <v>19</v>
      </c>
      <c r="B16" s="415" t="s">
        <v>20</v>
      </c>
      <c r="C16" s="416" t="s">
        <v>21</v>
      </c>
      <c r="D16" s="417" t="s">
        <v>22</v>
      </c>
      <c r="E16" s="418" t="s">
        <v>23</v>
      </c>
    </row>
    <row r="17" spans="1:5">
      <c r="A17" s="419"/>
      <c r="B17" s="420"/>
      <c r="C17" s="409" t="s">
        <v>24</v>
      </c>
      <c r="D17" s="421" t="s">
        <v>24</v>
      </c>
      <c r="E17" s="418" t="s">
        <v>25</v>
      </c>
    </row>
    <row r="18" spans="1:5" ht="15.75" thickBot="1">
      <c r="A18" s="419"/>
      <c r="B18" s="420"/>
      <c r="C18" s="416" t="s">
        <v>26</v>
      </c>
      <c r="D18" s="417" t="s">
        <v>26</v>
      </c>
      <c r="E18" s="418" t="s">
        <v>26</v>
      </c>
    </row>
    <row r="19" spans="1:5" ht="59.25" customHeight="1">
      <c r="A19" s="422" t="s">
        <v>27</v>
      </c>
      <c r="B19" s="423"/>
      <c r="C19" s="424">
        <f>E19*B6*12</f>
        <v>608310.30000000005</v>
      </c>
      <c r="D19" s="425">
        <f>C19/12</f>
        <v>50692.525000000001</v>
      </c>
      <c r="E19" s="426">
        <v>3.25</v>
      </c>
    </row>
    <row r="20" spans="1:5" ht="146.25" customHeight="1">
      <c r="A20" s="427" t="s">
        <v>28</v>
      </c>
      <c r="B20" s="423" t="s">
        <v>29</v>
      </c>
      <c r="C20" s="428"/>
      <c r="D20" s="429"/>
      <c r="E20" s="430"/>
    </row>
    <row r="21" spans="1:5" ht="78.75" hidden="1" customHeight="1">
      <c r="A21" s="431"/>
      <c r="B21" s="432"/>
      <c r="C21" s="433"/>
      <c r="D21" s="434"/>
      <c r="E21" s="435"/>
    </row>
    <row r="22" spans="1:5" ht="25.5">
      <c r="A22" s="436" t="s">
        <v>30</v>
      </c>
      <c r="B22" s="437"/>
      <c r="C22" s="438">
        <f>E22*B6*12</f>
        <v>580234.44000000006</v>
      </c>
      <c r="D22" s="429">
        <f>C22/12</f>
        <v>48352.87</v>
      </c>
      <c r="E22" s="439">
        <v>3.1</v>
      </c>
    </row>
    <row r="23" spans="1:5" ht="116.25" customHeight="1">
      <c r="A23" s="427" t="s">
        <v>28</v>
      </c>
      <c r="B23" s="423" t="s">
        <v>31</v>
      </c>
      <c r="C23" s="438"/>
      <c r="D23" s="429"/>
      <c r="E23" s="439"/>
    </row>
    <row r="24" spans="1:5" ht="15.75" customHeight="1">
      <c r="A24" s="440" t="s">
        <v>32</v>
      </c>
      <c r="B24" s="441" t="s">
        <v>33</v>
      </c>
      <c r="C24" s="442">
        <f>E24*12*B6</f>
        <v>449213.75999999995</v>
      </c>
      <c r="D24" s="443">
        <f>C24/12</f>
        <v>37434.479999999996</v>
      </c>
      <c r="E24" s="444">
        <v>2.4</v>
      </c>
    </row>
    <row r="25" spans="1:5" ht="15.75" customHeight="1">
      <c r="A25" s="445" t="s">
        <v>34</v>
      </c>
      <c r="B25" s="415" t="s">
        <v>35</v>
      </c>
      <c r="C25" s="446"/>
      <c r="D25" s="447"/>
      <c r="E25" s="448" t="s">
        <v>24</v>
      </c>
    </row>
    <row r="26" spans="1:5" ht="15.75" customHeight="1">
      <c r="A26" s="445" t="s">
        <v>36</v>
      </c>
      <c r="B26" s="415" t="s">
        <v>37</v>
      </c>
      <c r="C26" s="446"/>
      <c r="D26" s="447"/>
      <c r="E26" s="448"/>
    </row>
    <row r="27" spans="1:5" ht="15.75" customHeight="1">
      <c r="A27" s="445"/>
      <c r="B27" s="415"/>
      <c r="C27" s="446"/>
      <c r="D27" s="447"/>
      <c r="E27" s="448"/>
    </row>
    <row r="28" spans="1:5" ht="15.75" customHeight="1">
      <c r="A28" s="440" t="s">
        <v>38</v>
      </c>
      <c r="B28" s="441" t="s">
        <v>39</v>
      </c>
      <c r="C28" s="442">
        <f>E28*12*B6</f>
        <v>393062.04000000004</v>
      </c>
      <c r="D28" s="443">
        <f>C28/12</f>
        <v>32755.170000000002</v>
      </c>
      <c r="E28" s="444">
        <v>2.1</v>
      </c>
    </row>
    <row r="29" spans="1:5" ht="15.75" customHeight="1">
      <c r="A29" s="445" t="s">
        <v>147</v>
      </c>
      <c r="B29" s="415"/>
      <c r="C29" s="446"/>
      <c r="D29" s="447"/>
      <c r="E29" s="448"/>
    </row>
    <row r="30" spans="1:5" ht="25.5" customHeight="1" thickBot="1">
      <c r="A30" s="449" t="s">
        <v>42</v>
      </c>
      <c r="B30" s="441"/>
      <c r="C30" s="442">
        <f>E30*12*B6</f>
        <v>1113675.78</v>
      </c>
      <c r="D30" s="443">
        <f>C30/12</f>
        <v>92806.315000000002</v>
      </c>
      <c r="E30" s="444">
        <v>5.95</v>
      </c>
    </row>
    <row r="31" spans="1:5" ht="15.75" customHeight="1">
      <c r="A31" s="450" t="s">
        <v>43</v>
      </c>
      <c r="B31" s="451" t="s">
        <v>44</v>
      </c>
      <c r="C31" s="452"/>
      <c r="D31" s="453"/>
      <c r="E31" s="219"/>
    </row>
    <row r="32" spans="1:5" ht="15.75" customHeight="1">
      <c r="A32" s="454" t="s">
        <v>45</v>
      </c>
      <c r="B32" s="455"/>
      <c r="C32" s="456"/>
      <c r="D32" s="457"/>
      <c r="E32" s="189"/>
    </row>
    <row r="33" spans="1:5" ht="15.75" customHeight="1">
      <c r="A33" s="450" t="s">
        <v>46</v>
      </c>
      <c r="B33" s="451" t="s">
        <v>47</v>
      </c>
      <c r="C33" s="456"/>
      <c r="D33" s="457"/>
      <c r="E33" s="189"/>
    </row>
    <row r="34" spans="1:5" ht="15.75" customHeight="1">
      <c r="A34" s="458" t="s">
        <v>48</v>
      </c>
      <c r="B34" s="451"/>
      <c r="C34" s="456"/>
      <c r="D34" s="457"/>
      <c r="E34" s="189"/>
    </row>
    <row r="35" spans="1:5" ht="15.75" customHeight="1">
      <c r="A35" s="459" t="s">
        <v>49</v>
      </c>
      <c r="B35" s="460" t="s">
        <v>47</v>
      </c>
      <c r="C35" s="456"/>
      <c r="D35" s="457"/>
      <c r="E35" s="189"/>
    </row>
    <row r="36" spans="1:5" ht="15.75" customHeight="1">
      <c r="A36" s="458" t="s">
        <v>50</v>
      </c>
      <c r="B36" s="451"/>
      <c r="C36" s="456"/>
      <c r="D36" s="457"/>
      <c r="E36" s="189"/>
    </row>
    <row r="37" spans="1:5" ht="15.75" customHeight="1">
      <c r="A37" s="459" t="s">
        <v>51</v>
      </c>
      <c r="B37" s="460" t="s">
        <v>0</v>
      </c>
      <c r="C37" s="456"/>
      <c r="D37" s="457"/>
      <c r="E37" s="189"/>
    </row>
    <row r="38" spans="1:5" ht="15.75" customHeight="1">
      <c r="A38" s="461" t="s">
        <v>52</v>
      </c>
      <c r="B38" s="460" t="s">
        <v>0</v>
      </c>
      <c r="C38" s="456"/>
      <c r="D38" s="457"/>
      <c r="E38" s="189"/>
    </row>
    <row r="39" spans="1:5" ht="15.75" customHeight="1">
      <c r="A39" s="462" t="s">
        <v>53</v>
      </c>
      <c r="B39" s="463"/>
      <c r="C39" s="464"/>
      <c r="D39" s="465"/>
      <c r="E39" s="466"/>
    </row>
    <row r="40" spans="1:5" ht="11.25" customHeight="1">
      <c r="A40" s="467" t="s">
        <v>54</v>
      </c>
      <c r="B40" s="460"/>
      <c r="C40" s="456"/>
      <c r="D40" s="457"/>
      <c r="E40" s="468"/>
    </row>
    <row r="41" spans="1:5" ht="15.75" customHeight="1" thickBot="1">
      <c r="A41" s="467" t="s">
        <v>55</v>
      </c>
      <c r="B41" s="460" t="s">
        <v>56</v>
      </c>
      <c r="C41" s="456"/>
      <c r="D41" s="457"/>
      <c r="E41" s="468"/>
    </row>
    <row r="42" spans="1:5" ht="72.75" customHeight="1" thickBot="1">
      <c r="A42" s="469" t="s">
        <v>57</v>
      </c>
      <c r="B42" s="470"/>
      <c r="C42" s="471">
        <f>E42*12*B6</f>
        <v>1231594.3920000002</v>
      </c>
      <c r="D42" s="472">
        <f>C42/12</f>
        <v>102632.86600000002</v>
      </c>
      <c r="E42" s="473">
        <v>6.58</v>
      </c>
    </row>
    <row r="43" spans="1:5" ht="15.75" customHeight="1">
      <c r="A43" s="419" t="s">
        <v>58</v>
      </c>
      <c r="B43" s="415"/>
      <c r="C43" s="224"/>
      <c r="D43" s="474"/>
      <c r="E43" s="475"/>
    </row>
    <row r="44" spans="1:5" ht="15.75" customHeight="1">
      <c r="A44" s="476" t="s">
        <v>59</v>
      </c>
      <c r="B44" s="477"/>
      <c r="C44" s="478"/>
      <c r="D44" s="479"/>
      <c r="E44" s="480"/>
    </row>
    <row r="45" spans="1:5" ht="15.75" customHeight="1">
      <c r="A45" s="481" t="s">
        <v>60</v>
      </c>
      <c r="B45" s="441" t="s">
        <v>3</v>
      </c>
      <c r="C45" s="416"/>
      <c r="D45" s="417"/>
      <c r="E45" s="418"/>
    </row>
    <row r="46" spans="1:5" ht="15.75" customHeight="1">
      <c r="A46" s="482" t="s">
        <v>61</v>
      </c>
      <c r="B46" s="483" t="s">
        <v>62</v>
      </c>
      <c r="C46" s="416"/>
      <c r="D46" s="417"/>
      <c r="E46" s="418"/>
    </row>
    <row r="47" spans="1:5" ht="15.75" customHeight="1">
      <c r="A47" s="412" t="s">
        <v>63</v>
      </c>
      <c r="B47" s="483" t="s">
        <v>62</v>
      </c>
      <c r="C47" s="416"/>
      <c r="D47" s="417"/>
      <c r="E47" s="418"/>
    </row>
    <row r="48" spans="1:5" ht="15.75" customHeight="1">
      <c r="A48" s="482" t="s">
        <v>64</v>
      </c>
      <c r="B48" s="483" t="s">
        <v>62</v>
      </c>
      <c r="C48" s="416"/>
      <c r="D48" s="417"/>
      <c r="E48" s="418"/>
    </row>
    <row r="49" spans="1:5" ht="15.75" customHeight="1">
      <c r="A49" s="482" t="s">
        <v>65</v>
      </c>
      <c r="B49" s="483" t="s">
        <v>1</v>
      </c>
      <c r="C49" s="416"/>
      <c r="D49" s="417"/>
      <c r="E49" s="418"/>
    </row>
    <row r="50" spans="1:5" ht="15.75" customHeight="1">
      <c r="A50" s="482" t="s">
        <v>66</v>
      </c>
      <c r="B50" s="483" t="s">
        <v>3</v>
      </c>
      <c r="C50" s="416"/>
      <c r="D50" s="417"/>
      <c r="E50" s="418"/>
    </row>
    <row r="51" spans="1:5" ht="15.75" customHeight="1">
      <c r="A51" s="484" t="s">
        <v>67</v>
      </c>
      <c r="B51" s="441"/>
      <c r="C51" s="416"/>
      <c r="D51" s="417"/>
      <c r="E51" s="418"/>
    </row>
    <row r="52" spans="1:5" ht="15.75" customHeight="1">
      <c r="A52" s="476" t="s">
        <v>68</v>
      </c>
      <c r="B52" s="477" t="s">
        <v>3</v>
      </c>
      <c r="C52" s="416"/>
      <c r="D52" s="417"/>
      <c r="E52" s="418"/>
    </row>
    <row r="53" spans="1:5" ht="15.75" customHeight="1">
      <c r="A53" s="481" t="s">
        <v>69</v>
      </c>
      <c r="B53" s="441"/>
      <c r="C53" s="485"/>
      <c r="D53" s="486"/>
      <c r="E53" s="487"/>
    </row>
    <row r="54" spans="1:5" ht="15.75" customHeight="1">
      <c r="A54" s="476" t="s">
        <v>70</v>
      </c>
      <c r="B54" s="477"/>
      <c r="C54" s="478"/>
      <c r="D54" s="479"/>
      <c r="E54" s="480"/>
    </row>
    <row r="55" spans="1:5" ht="15.75" customHeight="1">
      <c r="A55" s="481" t="s">
        <v>71</v>
      </c>
      <c r="B55" s="441"/>
      <c r="C55" s="416"/>
      <c r="D55" s="417"/>
      <c r="E55" s="418"/>
    </row>
    <row r="56" spans="1:5" ht="15.75" customHeight="1">
      <c r="A56" s="476" t="s">
        <v>72</v>
      </c>
      <c r="B56" s="477" t="s">
        <v>3</v>
      </c>
      <c r="C56" s="416"/>
      <c r="D56" s="417"/>
      <c r="E56" s="418"/>
    </row>
    <row r="57" spans="1:5" ht="15.75" customHeight="1">
      <c r="A57" s="482" t="s">
        <v>73</v>
      </c>
      <c r="B57" s="483" t="s">
        <v>3</v>
      </c>
      <c r="C57" s="416"/>
      <c r="D57" s="417"/>
      <c r="E57" s="418"/>
    </row>
    <row r="58" spans="1:5" ht="15.75" customHeight="1">
      <c r="A58" s="482" t="s">
        <v>74</v>
      </c>
      <c r="B58" s="483" t="s">
        <v>75</v>
      </c>
      <c r="C58" s="416"/>
      <c r="D58" s="417"/>
      <c r="E58" s="418"/>
    </row>
    <row r="59" spans="1:5" ht="15.75" customHeight="1">
      <c r="A59" s="488" t="s">
        <v>76</v>
      </c>
      <c r="B59" s="209" t="s">
        <v>155</v>
      </c>
      <c r="C59" s="416"/>
      <c r="D59" s="417"/>
      <c r="E59" s="418"/>
    </row>
    <row r="60" spans="1:5" ht="15.75" customHeight="1">
      <c r="A60" s="489" t="s">
        <v>77</v>
      </c>
      <c r="B60" s="209" t="s">
        <v>156</v>
      </c>
      <c r="C60" s="416"/>
      <c r="D60" s="417"/>
      <c r="E60" s="418"/>
    </row>
    <row r="61" spans="1:5" ht="15.75" customHeight="1">
      <c r="A61" s="482" t="s">
        <v>65</v>
      </c>
      <c r="B61" s="483" t="s">
        <v>78</v>
      </c>
      <c r="C61" s="416"/>
      <c r="D61" s="417"/>
      <c r="E61" s="418"/>
    </row>
    <row r="62" spans="1:5" ht="15.75" customHeight="1">
      <c r="A62" s="482" t="s">
        <v>66</v>
      </c>
      <c r="B62" s="483" t="s">
        <v>3</v>
      </c>
      <c r="C62" s="416"/>
      <c r="D62" s="417"/>
      <c r="E62" s="418"/>
    </row>
    <row r="63" spans="1:5" ht="15.75" customHeight="1">
      <c r="A63" s="482" t="s">
        <v>79</v>
      </c>
      <c r="B63" s="483" t="s">
        <v>2</v>
      </c>
      <c r="C63" s="416"/>
      <c r="D63" s="417"/>
      <c r="E63" s="418"/>
    </row>
    <row r="64" spans="1:5" ht="15.75" customHeight="1" thickBot="1">
      <c r="A64" s="488" t="s">
        <v>80</v>
      </c>
      <c r="B64" s="415" t="s">
        <v>3</v>
      </c>
      <c r="C64" s="416"/>
      <c r="D64" s="417"/>
      <c r="E64" s="418"/>
    </row>
    <row r="65" spans="1:11" ht="15.75" customHeight="1" thickBot="1">
      <c r="A65" s="490" t="s">
        <v>148</v>
      </c>
      <c r="B65" s="491" t="s">
        <v>149</v>
      </c>
      <c r="C65" s="492">
        <f>D65*12</f>
        <v>387446.86799999996</v>
      </c>
      <c r="D65" s="492">
        <f>E65*B6</f>
        <v>32287.238999999998</v>
      </c>
      <c r="E65" s="493">
        <v>2.0699999999999998</v>
      </c>
    </row>
    <row r="66" spans="1:11" ht="15.75" customHeight="1">
      <c r="A66" s="445" t="s">
        <v>81</v>
      </c>
      <c r="B66" s="415" t="s">
        <v>82</v>
      </c>
      <c r="C66" s="221">
        <f>E66*12*B6</f>
        <v>46793.100000000006</v>
      </c>
      <c r="D66" s="447">
        <f>C66/12</f>
        <v>3899.4250000000006</v>
      </c>
      <c r="E66" s="494">
        <v>0.25</v>
      </c>
    </row>
    <row r="67" spans="1:11" ht="15.75" customHeight="1">
      <c r="A67" s="495" t="s">
        <v>83</v>
      </c>
      <c r="B67" s="477" t="s">
        <v>84</v>
      </c>
      <c r="C67" s="446"/>
      <c r="D67" s="447"/>
      <c r="E67" s="448"/>
    </row>
    <row r="68" spans="1:11" ht="15.75" customHeight="1">
      <c r="A68" s="440" t="s">
        <v>85</v>
      </c>
      <c r="B68" s="441"/>
      <c r="C68" s="496">
        <f>C19+C22+C24+C28+C30+C42+C65+C66</f>
        <v>4810330.68</v>
      </c>
      <c r="D68" s="496">
        <f>D66+D65+D42+D30+D28+D24+D22+D19</f>
        <v>400860.89</v>
      </c>
      <c r="E68" s="444">
        <f>E19+E22+E24+E28+E30+E42+E66+E65</f>
        <v>25.700000000000003</v>
      </c>
    </row>
    <row r="69" spans="1:11" ht="15.75" customHeight="1">
      <c r="A69" s="495" t="s">
        <v>86</v>
      </c>
      <c r="B69" s="477"/>
      <c r="C69" s="497"/>
      <c r="D69" s="498"/>
      <c r="E69" s="499"/>
    </row>
    <row r="70" spans="1:11" ht="15.75" customHeight="1">
      <c r="A70" s="440" t="s">
        <v>87</v>
      </c>
      <c r="B70" s="441"/>
      <c r="C70" s="442">
        <f>E70*12*B6</f>
        <v>531569.61600000004</v>
      </c>
      <c r="D70" s="500">
        <f>C70/12</f>
        <v>44297.468000000001</v>
      </c>
      <c r="E70" s="444">
        <v>2.84</v>
      </c>
    </row>
    <row r="71" spans="1:11" ht="14.25" customHeight="1" thickBot="1">
      <c r="A71" s="445" t="s">
        <v>88</v>
      </c>
      <c r="B71" s="415"/>
      <c r="C71" s="501"/>
      <c r="D71" s="502"/>
      <c r="E71" s="418"/>
    </row>
    <row r="72" spans="1:11" ht="15.75" hidden="1" customHeight="1">
      <c r="A72" s="445"/>
      <c r="B72" s="415"/>
      <c r="C72" s="497"/>
      <c r="D72" s="498"/>
      <c r="E72" s="503"/>
    </row>
    <row r="73" spans="1:11" ht="15.75" customHeight="1">
      <c r="A73" s="180" t="s">
        <v>89</v>
      </c>
      <c r="B73" s="504"/>
      <c r="C73" s="442">
        <f>C68+C70</f>
        <v>5341900.2960000001</v>
      </c>
      <c r="D73" s="443">
        <f>D68+D70</f>
        <v>445158.35800000001</v>
      </c>
      <c r="E73" s="444">
        <f>E70+E68</f>
        <v>28.540000000000003</v>
      </c>
    </row>
    <row r="74" spans="1:11" ht="15.75" customHeight="1" thickBot="1">
      <c r="A74" s="182" t="s">
        <v>90</v>
      </c>
      <c r="B74" s="505"/>
      <c r="C74" s="506"/>
      <c r="D74" s="507"/>
      <c r="E74" s="508"/>
    </row>
    <row r="75" spans="1:11" ht="15.75" customHeight="1" thickBot="1">
      <c r="A75" s="222" t="s">
        <v>91</v>
      </c>
      <c r="B75" s="354"/>
      <c r="C75" s="222"/>
      <c r="D75" s="509"/>
      <c r="E75" s="416"/>
    </row>
    <row r="76" spans="1:11" ht="15.75" customHeight="1">
      <c r="A76" s="510"/>
      <c r="B76" s="511"/>
      <c r="C76" s="227" t="s">
        <v>13</v>
      </c>
      <c r="D76" s="512" t="s">
        <v>13</v>
      </c>
      <c r="E76" s="413" t="s">
        <v>14</v>
      </c>
    </row>
    <row r="77" spans="1:11" ht="15.75" customHeight="1">
      <c r="A77" s="513" t="s">
        <v>15</v>
      </c>
      <c r="B77" s="415" t="s">
        <v>16</v>
      </c>
      <c r="C77" s="225" t="s">
        <v>17</v>
      </c>
      <c r="D77" s="514" t="s">
        <v>17</v>
      </c>
      <c r="E77" s="418" t="s">
        <v>18</v>
      </c>
    </row>
    <row r="78" spans="1:11" ht="15.75" customHeight="1">
      <c r="A78" s="513" t="s">
        <v>19</v>
      </c>
      <c r="B78" s="415" t="s">
        <v>20</v>
      </c>
      <c r="C78" s="225" t="s">
        <v>21</v>
      </c>
      <c r="D78" s="514" t="s">
        <v>22</v>
      </c>
      <c r="E78" s="418" t="s">
        <v>23</v>
      </c>
      <c r="F78" s="515"/>
      <c r="G78" s="515"/>
      <c r="H78" s="515"/>
      <c r="I78" s="515"/>
      <c r="J78" s="515"/>
      <c r="K78" s="515"/>
    </row>
    <row r="79" spans="1:11" ht="15.75" customHeight="1">
      <c r="A79" s="516"/>
      <c r="B79" s="420"/>
      <c r="C79" s="517" t="s">
        <v>24</v>
      </c>
      <c r="D79" s="518" t="s">
        <v>24</v>
      </c>
      <c r="E79" s="418" t="s">
        <v>25</v>
      </c>
      <c r="F79" s="515"/>
      <c r="G79" s="515"/>
      <c r="H79" s="515"/>
      <c r="I79" s="515"/>
      <c r="J79" s="515"/>
      <c r="K79" s="515"/>
    </row>
    <row r="80" spans="1:11" ht="15.75" customHeight="1" thickBot="1">
      <c r="A80" s="516"/>
      <c r="B80" s="420"/>
      <c r="C80" s="225" t="s">
        <v>26</v>
      </c>
      <c r="D80" s="514" t="s">
        <v>26</v>
      </c>
      <c r="E80" s="418" t="s">
        <v>26</v>
      </c>
      <c r="F80" s="515"/>
      <c r="G80" s="515"/>
      <c r="H80" s="515"/>
      <c r="I80" s="515"/>
      <c r="J80" s="515"/>
      <c r="K80" s="515"/>
    </row>
    <row r="81" spans="1:11" ht="15.75" customHeight="1">
      <c r="A81" s="519" t="s">
        <v>92</v>
      </c>
      <c r="B81" s="520" t="s">
        <v>93</v>
      </c>
      <c r="C81" s="521"/>
      <c r="D81" s="522"/>
      <c r="E81" s="219"/>
      <c r="F81" s="515"/>
      <c r="G81" s="515"/>
      <c r="H81" s="515"/>
      <c r="I81" s="515"/>
      <c r="J81" s="515"/>
      <c r="K81" s="515"/>
    </row>
    <row r="82" spans="1:11" ht="15.75" customHeight="1" thickBot="1">
      <c r="A82" s="523" t="s">
        <v>94</v>
      </c>
      <c r="B82" s="524"/>
      <c r="C82" s="525">
        <f>D82*12</f>
        <v>346268.94000000006</v>
      </c>
      <c r="D82" s="526">
        <f>E82*B6</f>
        <v>28855.745000000003</v>
      </c>
      <c r="E82" s="527">
        <v>1.85</v>
      </c>
      <c r="F82" s="515"/>
      <c r="G82" s="515"/>
      <c r="H82" s="515"/>
      <c r="I82" s="515"/>
      <c r="J82" s="515"/>
      <c r="K82" s="515"/>
    </row>
    <row r="83" spans="1:11" ht="15.75" customHeight="1">
      <c r="A83" s="528" t="s">
        <v>95</v>
      </c>
      <c r="B83" s="415"/>
      <c r="C83" s="529"/>
      <c r="D83" s="500"/>
      <c r="E83" s="448"/>
      <c r="F83" s="515"/>
      <c r="G83" s="515"/>
      <c r="H83" s="515"/>
      <c r="I83" s="515"/>
      <c r="J83" s="515"/>
      <c r="K83" s="515"/>
    </row>
    <row r="84" spans="1:11" ht="15.75" customHeight="1" thickBot="1">
      <c r="A84" s="528"/>
      <c r="B84" s="415" t="s">
        <v>96</v>
      </c>
      <c r="C84" s="446">
        <f>D84*12</f>
        <v>1025704.7520000001</v>
      </c>
      <c r="D84" s="447">
        <f>E84*B6</f>
        <v>85475.396000000008</v>
      </c>
      <c r="E84" s="494">
        <v>5.48</v>
      </c>
      <c r="F84" s="515"/>
      <c r="G84" s="515"/>
      <c r="H84" s="515"/>
      <c r="I84" s="515"/>
      <c r="J84" s="515"/>
      <c r="K84" s="515"/>
    </row>
    <row r="85" spans="1:11" ht="15.75" customHeight="1">
      <c r="A85" s="530" t="s">
        <v>97</v>
      </c>
      <c r="B85" s="531"/>
      <c r="C85" s="532"/>
      <c r="D85" s="533"/>
      <c r="E85" s="534"/>
    </row>
    <row r="86" spans="1:11" ht="15.75" customHeight="1" thickBot="1">
      <c r="A86" s="528" t="s">
        <v>98</v>
      </c>
      <c r="B86" s="415" t="s">
        <v>96</v>
      </c>
      <c r="C86" s="446">
        <f>D86*12</f>
        <v>254554.46400000004</v>
      </c>
      <c r="D86" s="447">
        <f>E86*B6</f>
        <v>21212.872000000003</v>
      </c>
      <c r="E86" s="494">
        <v>1.36</v>
      </c>
    </row>
    <row r="87" spans="1:11" ht="15.75" customHeight="1">
      <c r="A87" s="265" t="s">
        <v>157</v>
      </c>
      <c r="B87" s="535" t="s">
        <v>100</v>
      </c>
      <c r="C87" s="536">
        <f>D87*12</f>
        <v>312577.908</v>
      </c>
      <c r="D87" s="537">
        <f>E87*B6</f>
        <v>26048.159</v>
      </c>
      <c r="E87" s="538">
        <v>1.67</v>
      </c>
    </row>
    <row r="88" spans="1:11" ht="15.75" customHeight="1" thickBot="1">
      <c r="A88" s="275" t="s">
        <v>158</v>
      </c>
      <c r="B88" s="539"/>
      <c r="C88" s="540"/>
      <c r="D88" s="541"/>
      <c r="E88" s="542"/>
    </row>
    <row r="89" spans="1:11" ht="15.75" customHeight="1">
      <c r="A89" s="445" t="s">
        <v>101</v>
      </c>
      <c r="B89" s="420"/>
      <c r="C89" s="221">
        <f>SUM(C82:C87)</f>
        <v>1939106.0640000005</v>
      </c>
      <c r="D89" s="447">
        <f>SUM(D82:D87)</f>
        <v>161592.17200000002</v>
      </c>
      <c r="E89" s="494">
        <f>SUM(E82:E87)</f>
        <v>10.36</v>
      </c>
    </row>
    <row r="90" spans="1:11" ht="15.75" customHeight="1" thickBot="1">
      <c r="A90" s="543" t="s">
        <v>102</v>
      </c>
      <c r="B90" s="544"/>
      <c r="C90" s="506"/>
      <c r="D90" s="507"/>
      <c r="E90" s="508"/>
    </row>
    <row r="91" spans="1:11" ht="15.75" customHeight="1">
      <c r="A91" s="545"/>
      <c r="B91" s="545"/>
      <c r="C91" s="546">
        <f>C89+C73</f>
        <v>7281006.3600000003</v>
      </c>
      <c r="D91" s="546">
        <f>D89+D73</f>
        <v>606750.53</v>
      </c>
      <c r="E91" s="547">
        <f>E73+E89</f>
        <v>38.900000000000006</v>
      </c>
    </row>
    <row r="92" spans="1:11" ht="15.75" customHeight="1">
      <c r="A92" s="545" t="s">
        <v>103</v>
      </c>
      <c r="B92" s="545"/>
      <c r="C92" s="545" t="s">
        <v>104</v>
      </c>
      <c r="D92" s="545"/>
      <c r="E92" s="545"/>
    </row>
    <row r="93" spans="1:11" ht="15.75" customHeight="1">
      <c r="A93" s="545" t="s">
        <v>105</v>
      </c>
      <c r="B93" s="545"/>
      <c r="C93" s="545" t="s">
        <v>106</v>
      </c>
      <c r="D93" s="545"/>
      <c r="E93" s="545"/>
    </row>
    <row r="94" spans="1:11" ht="15.75" customHeight="1">
      <c r="A94" s="545"/>
      <c r="B94" s="545"/>
      <c r="C94" s="545"/>
      <c r="D94" s="545"/>
      <c r="E94" s="545"/>
    </row>
    <row r="95" spans="1:11" ht="15.75" customHeight="1">
      <c r="A95" s="545" t="s">
        <v>107</v>
      </c>
      <c r="B95" s="545"/>
      <c r="C95" s="545" t="s">
        <v>108</v>
      </c>
      <c r="D95" s="545"/>
      <c r="E95" s="545"/>
    </row>
    <row r="96" spans="1:11" ht="15.75" customHeight="1">
      <c r="A96" s="545" t="s">
        <v>109</v>
      </c>
      <c r="B96" s="545"/>
      <c r="C96" s="545"/>
      <c r="D96" s="545"/>
      <c r="E96" s="545"/>
    </row>
    <row r="97" spans="1:5" ht="15.75" customHeight="1">
      <c r="A97" s="545"/>
      <c r="B97" s="545"/>
      <c r="C97" s="545"/>
      <c r="D97" s="545"/>
      <c r="E97" s="545"/>
    </row>
    <row r="98" spans="1:5" ht="15.75" customHeight="1"/>
    <row r="99" spans="1:5" ht="15.75" customHeight="1"/>
    <row r="100" spans="1:5" ht="15.75" customHeight="1"/>
    <row r="101" spans="1:5" ht="15.75" customHeight="1"/>
    <row r="102" spans="1:5" ht="15.75" customHeight="1"/>
    <row r="103" spans="1:5" ht="15.75" customHeight="1"/>
    <row r="104" spans="1:5" ht="15.75" customHeight="1"/>
    <row r="105" spans="1:5" ht="15.75" customHeight="1"/>
    <row r="106" spans="1:5" ht="15.75" customHeight="1"/>
    <row r="107" spans="1:5" ht="15.75" customHeight="1"/>
    <row r="108" spans="1:5" ht="15.75" customHeight="1"/>
    <row r="109" spans="1:5" ht="15.75" customHeight="1"/>
    <row r="121" spans="1:5" ht="71.25" customHeight="1"/>
    <row r="128" spans="1:5" ht="15" customHeight="1">
      <c r="A128" s="545"/>
      <c r="B128" s="545"/>
      <c r="C128" s="545"/>
      <c r="D128" s="545"/>
      <c r="E128" s="545"/>
    </row>
    <row r="129" spans="1:5" ht="15" customHeight="1">
      <c r="A129" s="545"/>
      <c r="B129" s="545"/>
      <c r="C129" s="545"/>
      <c r="D129" s="545"/>
      <c r="E129" s="545"/>
    </row>
  </sheetData>
  <mergeCells count="2">
    <mergeCell ref="A1:B1"/>
    <mergeCell ref="A2:B2"/>
  </mergeCells>
  <pageMargins left="0.25" right="0.25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9"/>
  <sheetViews>
    <sheetView topLeftCell="A78" workbookViewId="0">
      <selection activeCell="E92" sqref="E92"/>
    </sheetView>
  </sheetViews>
  <sheetFormatPr defaultColWidth="11.5703125" defaultRowHeight="15"/>
  <cols>
    <col min="1" max="1" width="68" customWidth="1"/>
    <col min="2" max="2" width="37.7109375" customWidth="1"/>
    <col min="3" max="4" width="14" customWidth="1"/>
    <col min="5" max="5" width="15.2851562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15.75">
      <c r="B1" s="1"/>
      <c r="C1" s="1"/>
      <c r="D1" s="670" t="s">
        <v>110</v>
      </c>
      <c r="E1" s="670"/>
    </row>
    <row r="2" spans="1:5" ht="18.75" customHeight="1">
      <c r="A2" s="671" t="s">
        <v>111</v>
      </c>
      <c r="B2" s="671"/>
      <c r="C2" s="671"/>
      <c r="D2" s="671"/>
      <c r="E2" s="671"/>
    </row>
    <row r="3" spans="1:5" ht="18.75" customHeight="1">
      <c r="A3" s="671" t="s">
        <v>112</v>
      </c>
      <c r="B3" s="671"/>
      <c r="C3" s="671"/>
      <c r="D3" s="671"/>
      <c r="E3" s="671"/>
    </row>
    <row r="4" spans="1:5" ht="20.25" customHeight="1">
      <c r="A4" s="671" t="s">
        <v>123</v>
      </c>
      <c r="B4" s="671"/>
      <c r="C4" s="671"/>
      <c r="D4" s="671"/>
      <c r="E4" s="671"/>
    </row>
    <row r="5" spans="1:5" ht="25.5" customHeight="1" thickBot="1">
      <c r="A5" s="134"/>
      <c r="B5" s="134"/>
      <c r="C5" s="134"/>
      <c r="D5" s="134"/>
      <c r="E5" s="134"/>
    </row>
    <row r="6" spans="1:5">
      <c r="A6" s="135" t="s">
        <v>5</v>
      </c>
      <c r="B6" s="136"/>
      <c r="C6" s="137"/>
      <c r="D6" s="137"/>
      <c r="E6" s="138"/>
    </row>
    <row r="7" spans="1:5">
      <c r="A7" s="139" t="s">
        <v>6</v>
      </c>
      <c r="B7" s="140">
        <f>B9+B10</f>
        <v>3216.3</v>
      </c>
      <c r="C7" s="141"/>
      <c r="D7" s="141"/>
      <c r="E7" s="142"/>
    </row>
    <row r="8" spans="1:5">
      <c r="A8" s="143" t="s">
        <v>7</v>
      </c>
      <c r="B8" s="144" t="s">
        <v>8</v>
      </c>
      <c r="C8" s="145"/>
      <c r="D8" s="145"/>
      <c r="E8" s="146"/>
    </row>
    <row r="9" spans="1:5">
      <c r="A9" s="147" t="s">
        <v>9</v>
      </c>
      <c r="B9" s="287">
        <v>2900</v>
      </c>
      <c r="C9" s="149"/>
      <c r="D9" s="149"/>
      <c r="E9" s="150"/>
    </row>
    <row r="10" spans="1:5">
      <c r="A10" s="164" t="s">
        <v>10</v>
      </c>
      <c r="B10" s="148">
        <v>316.3</v>
      </c>
      <c r="C10" s="145"/>
      <c r="D10" s="145"/>
      <c r="E10" s="146"/>
    </row>
    <row r="11" spans="1:5">
      <c r="A11" s="288" t="s">
        <v>121</v>
      </c>
      <c r="B11" s="148">
        <v>1326.6</v>
      </c>
      <c r="C11" s="145"/>
      <c r="D11" s="145"/>
      <c r="E11" s="146"/>
    </row>
    <row r="12" spans="1:5">
      <c r="A12" s="155" t="s">
        <v>122</v>
      </c>
      <c r="B12" s="148">
        <v>997.6</v>
      </c>
      <c r="C12" s="145"/>
      <c r="D12" s="145"/>
      <c r="E12" s="146"/>
    </row>
    <row r="13" spans="1:5">
      <c r="A13" s="155" t="s">
        <v>11</v>
      </c>
      <c r="B13" s="152">
        <v>4</v>
      </c>
      <c r="C13" s="153"/>
      <c r="D13" s="153"/>
      <c r="E13" s="154"/>
    </row>
    <row r="14" spans="1:5" ht="15.75" thickBot="1">
      <c r="A14" s="289" t="s">
        <v>12</v>
      </c>
      <c r="B14" s="290">
        <v>3</v>
      </c>
      <c r="C14" s="291"/>
      <c r="D14" s="291"/>
      <c r="E14" s="292"/>
    </row>
    <row r="15" spans="1:5">
      <c r="A15" s="156"/>
      <c r="B15" s="157"/>
      <c r="C15" s="158" t="s">
        <v>13</v>
      </c>
      <c r="D15" s="159" t="s">
        <v>13</v>
      </c>
      <c r="E15" s="160" t="s">
        <v>14</v>
      </c>
    </row>
    <row r="16" spans="1:5">
      <c r="A16" s="161" t="s">
        <v>15</v>
      </c>
      <c r="B16" s="162" t="s">
        <v>16</v>
      </c>
      <c r="C16" s="163" t="s">
        <v>17</v>
      </c>
      <c r="D16" s="162" t="s">
        <v>17</v>
      </c>
      <c r="E16" s="29" t="s">
        <v>18</v>
      </c>
    </row>
    <row r="17" spans="1:5" ht="12" customHeight="1">
      <c r="A17" s="161" t="s">
        <v>19</v>
      </c>
      <c r="B17" s="162" t="s">
        <v>20</v>
      </c>
      <c r="C17" s="163" t="s">
        <v>21</v>
      </c>
      <c r="D17" s="162" t="s">
        <v>22</v>
      </c>
      <c r="E17" s="29" t="s">
        <v>23</v>
      </c>
    </row>
    <row r="18" spans="1:5" ht="1.5" customHeight="1">
      <c r="A18" s="164"/>
      <c r="B18" s="165"/>
      <c r="C18" s="149" t="s">
        <v>24</v>
      </c>
      <c r="D18" s="165" t="s">
        <v>24</v>
      </c>
      <c r="E18" s="29" t="s">
        <v>25</v>
      </c>
    </row>
    <row r="19" spans="1:5" ht="22.5" customHeight="1" thickBot="1">
      <c r="A19" s="164"/>
      <c r="B19" s="166"/>
      <c r="C19" s="163" t="s">
        <v>26</v>
      </c>
      <c r="D19" s="167" t="s">
        <v>26</v>
      </c>
      <c r="E19" s="29" t="s">
        <v>26</v>
      </c>
    </row>
    <row r="20" spans="1:5" ht="37.5" customHeight="1" thickBot="1">
      <c r="A20" s="603" t="s">
        <v>27</v>
      </c>
      <c r="B20" s="169"/>
      <c r="C20" s="170">
        <f>D20*12</f>
        <v>129804</v>
      </c>
      <c r="D20" s="171">
        <f>$B$9*E20</f>
        <v>10817</v>
      </c>
      <c r="E20" s="172">
        <f>3.73</f>
        <v>3.73</v>
      </c>
    </row>
    <row r="21" spans="1:5" ht="105.75" customHeight="1" thickBot="1">
      <c r="A21" s="604" t="s">
        <v>28</v>
      </c>
      <c r="B21" s="174" t="s">
        <v>29</v>
      </c>
      <c r="C21" s="170"/>
      <c r="D21" s="171"/>
      <c r="E21" s="172"/>
    </row>
    <row r="22" spans="1:5" ht="26.25" thickBot="1">
      <c r="A22" s="605" t="s">
        <v>30</v>
      </c>
      <c r="B22" s="177"/>
      <c r="C22" s="171">
        <f t="shared" ref="C22:C66" si="0">D22*12</f>
        <v>132588</v>
      </c>
      <c r="D22" s="171">
        <f t="shared" ref="D22:D66" si="1">$B$9*E22</f>
        <v>11049</v>
      </c>
      <c r="E22" s="172">
        <v>3.81</v>
      </c>
    </row>
    <row r="23" spans="1:5" ht="179.25" thickBot="1">
      <c r="A23" s="604" t="s">
        <v>28</v>
      </c>
      <c r="B23" s="174" t="s">
        <v>31</v>
      </c>
      <c r="C23" s="170"/>
      <c r="D23" s="171"/>
      <c r="E23" s="178"/>
    </row>
    <row r="24" spans="1:5">
      <c r="A24" s="606" t="s">
        <v>32</v>
      </c>
      <c r="B24" s="159" t="s">
        <v>33</v>
      </c>
      <c r="C24" s="672">
        <f t="shared" si="0"/>
        <v>83520</v>
      </c>
      <c r="D24" s="664">
        <f t="shared" si="1"/>
        <v>6960</v>
      </c>
      <c r="E24" s="667">
        <v>2.4</v>
      </c>
    </row>
    <row r="25" spans="1:5">
      <c r="A25" s="607" t="s">
        <v>34</v>
      </c>
      <c r="B25" s="162" t="s">
        <v>35</v>
      </c>
      <c r="C25" s="673"/>
      <c r="D25" s="665"/>
      <c r="E25" s="668"/>
    </row>
    <row r="26" spans="1:5" ht="15.75" thickBot="1">
      <c r="A26" s="608" t="s">
        <v>36</v>
      </c>
      <c r="B26" s="167" t="s">
        <v>37</v>
      </c>
      <c r="C26" s="674"/>
      <c r="D26" s="666"/>
      <c r="E26" s="669"/>
    </row>
    <row r="27" spans="1:5">
      <c r="A27" s="606" t="s">
        <v>38</v>
      </c>
      <c r="B27" s="162" t="s">
        <v>39</v>
      </c>
      <c r="C27" s="664">
        <f t="shared" si="0"/>
        <v>74820</v>
      </c>
      <c r="D27" s="664">
        <f t="shared" si="1"/>
        <v>6235</v>
      </c>
      <c r="E27" s="667">
        <v>2.15</v>
      </c>
    </row>
    <row r="28" spans="1:5">
      <c r="A28" s="607" t="s">
        <v>40</v>
      </c>
      <c r="B28" s="162"/>
      <c r="C28" s="665"/>
      <c r="D28" s="665"/>
      <c r="E28" s="668"/>
    </row>
    <row r="29" spans="1:5" ht="15.75" thickBot="1">
      <c r="A29" s="608" t="s">
        <v>41</v>
      </c>
      <c r="B29" s="167"/>
      <c r="C29" s="666"/>
      <c r="D29" s="666"/>
      <c r="E29" s="669"/>
    </row>
    <row r="30" spans="1:5" ht="15.75" thickBot="1">
      <c r="A30" s="603" t="s">
        <v>42</v>
      </c>
      <c r="B30" s="183"/>
      <c r="C30" s="184">
        <f t="shared" si="0"/>
        <v>230724</v>
      </c>
      <c r="D30" s="171">
        <f t="shared" si="1"/>
        <v>19227</v>
      </c>
      <c r="E30" s="185">
        <v>6.63</v>
      </c>
    </row>
    <row r="31" spans="1:5">
      <c r="A31" s="165" t="s">
        <v>43</v>
      </c>
      <c r="B31" s="186" t="s">
        <v>113</v>
      </c>
      <c r="C31" s="187"/>
      <c r="D31" s="188"/>
      <c r="E31" s="189"/>
    </row>
    <row r="32" spans="1:5">
      <c r="A32" s="190" t="s">
        <v>45</v>
      </c>
      <c r="B32" s="191"/>
      <c r="C32" s="192"/>
      <c r="D32" s="193"/>
      <c r="E32" s="189"/>
    </row>
    <row r="33" spans="1:5">
      <c r="A33" s="194" t="s">
        <v>46</v>
      </c>
      <c r="B33" s="195" t="s">
        <v>47</v>
      </c>
      <c r="C33" s="192"/>
      <c r="D33" s="193"/>
      <c r="E33" s="189"/>
    </row>
    <row r="34" spans="1:5">
      <c r="A34" s="190"/>
      <c r="B34" s="191"/>
      <c r="C34" s="192"/>
      <c r="D34" s="193"/>
      <c r="E34" s="189"/>
    </row>
    <row r="35" spans="1:5">
      <c r="A35" s="609" t="s">
        <v>48</v>
      </c>
      <c r="B35" s="195"/>
      <c r="C35" s="192"/>
      <c r="D35" s="193"/>
      <c r="E35" s="189"/>
    </row>
    <row r="36" spans="1:5">
      <c r="A36" s="610" t="s">
        <v>49</v>
      </c>
      <c r="B36" s="186" t="s">
        <v>47</v>
      </c>
      <c r="C36" s="192"/>
      <c r="D36" s="193"/>
      <c r="E36" s="189"/>
    </row>
    <row r="37" spans="1:5">
      <c r="A37" s="609" t="s">
        <v>50</v>
      </c>
      <c r="B37" s="195"/>
      <c r="C37" s="192"/>
      <c r="D37" s="193"/>
      <c r="E37" s="189"/>
    </row>
    <row r="38" spans="1:5">
      <c r="A38" s="610" t="s">
        <v>51</v>
      </c>
      <c r="B38" s="186" t="s">
        <v>0</v>
      </c>
      <c r="C38" s="192"/>
      <c r="D38" s="193"/>
      <c r="E38" s="189"/>
    </row>
    <row r="39" spans="1:5">
      <c r="A39" s="610" t="s">
        <v>52</v>
      </c>
      <c r="B39" s="191" t="s">
        <v>0</v>
      </c>
      <c r="C39" s="192"/>
      <c r="D39" s="193"/>
      <c r="E39" s="189"/>
    </row>
    <row r="40" spans="1:5">
      <c r="A40" s="611" t="s">
        <v>53</v>
      </c>
      <c r="B40" s="186"/>
      <c r="C40" s="192"/>
      <c r="D40" s="193"/>
      <c r="E40" s="189"/>
    </row>
    <row r="41" spans="1:5" ht="26.25" customHeight="1">
      <c r="A41" s="611" t="s">
        <v>54</v>
      </c>
      <c r="B41" s="186"/>
      <c r="C41" s="192"/>
      <c r="D41" s="193"/>
      <c r="E41" s="189"/>
    </row>
    <row r="42" spans="1:5" ht="15.75" thickBot="1">
      <c r="A42" s="611" t="s">
        <v>55</v>
      </c>
      <c r="B42" s="186" t="s">
        <v>56</v>
      </c>
      <c r="C42" s="199"/>
      <c r="D42" s="200"/>
      <c r="E42" s="189"/>
    </row>
    <row r="43" spans="1:5" ht="18.75" customHeight="1" thickBot="1">
      <c r="A43" s="603" t="s">
        <v>57</v>
      </c>
      <c r="B43" s="183"/>
      <c r="C43" s="171">
        <f t="shared" si="0"/>
        <v>257520</v>
      </c>
      <c r="D43" s="171">
        <f t="shared" si="1"/>
        <v>21460</v>
      </c>
      <c r="E43" s="201">
        <v>7.4</v>
      </c>
    </row>
    <row r="44" spans="1:5" ht="21.75" customHeight="1">
      <c r="A44" s="606" t="s">
        <v>114</v>
      </c>
      <c r="B44" s="159"/>
      <c r="C44" s="202"/>
      <c r="D44" s="184"/>
      <c r="E44" s="203"/>
    </row>
    <row r="45" spans="1:5" ht="17.25" customHeight="1">
      <c r="A45" s="612" t="s">
        <v>60</v>
      </c>
      <c r="B45" s="205" t="s">
        <v>3</v>
      </c>
      <c r="C45" s="206"/>
      <c r="D45" s="184"/>
      <c r="E45" s="207"/>
    </row>
    <row r="46" spans="1:5" ht="20.25" customHeight="1">
      <c r="A46" s="208" t="s">
        <v>61</v>
      </c>
      <c r="B46" s="209" t="s">
        <v>62</v>
      </c>
      <c r="C46" s="206"/>
      <c r="D46" s="184"/>
      <c r="E46" s="207"/>
    </row>
    <row r="47" spans="1:5" ht="22.5" customHeight="1">
      <c r="A47" s="155" t="s">
        <v>63</v>
      </c>
      <c r="B47" s="209" t="s">
        <v>62</v>
      </c>
      <c r="C47" s="206"/>
      <c r="D47" s="184"/>
      <c r="E47" s="207"/>
    </row>
    <row r="48" spans="1:5" ht="21" customHeight="1">
      <c r="A48" s="208" t="s">
        <v>64</v>
      </c>
      <c r="B48" s="209" t="s">
        <v>62</v>
      </c>
      <c r="C48" s="206"/>
      <c r="D48" s="184"/>
      <c r="E48" s="207"/>
    </row>
    <row r="49" spans="1:5">
      <c r="A49" s="211" t="s">
        <v>65</v>
      </c>
      <c r="B49" s="209" t="s">
        <v>1</v>
      </c>
      <c r="C49" s="206"/>
      <c r="D49" s="184"/>
      <c r="E49" s="207"/>
    </row>
    <row r="50" spans="1:5">
      <c r="A50" s="208" t="s">
        <v>66</v>
      </c>
      <c r="B50" s="209" t="s">
        <v>3</v>
      </c>
      <c r="C50" s="206"/>
      <c r="D50" s="184"/>
      <c r="E50" s="207"/>
    </row>
    <row r="51" spans="1:5" ht="0.75" customHeight="1">
      <c r="A51" s="208" t="s">
        <v>115</v>
      </c>
      <c r="B51" s="209" t="s">
        <v>3</v>
      </c>
      <c r="C51" s="206"/>
      <c r="D51" s="184"/>
      <c r="E51" s="207"/>
    </row>
    <row r="52" spans="1:5">
      <c r="A52" s="613" t="s">
        <v>116</v>
      </c>
      <c r="B52" s="209"/>
      <c r="C52" s="206"/>
      <c r="D52" s="184"/>
      <c r="E52" s="213"/>
    </row>
    <row r="53" spans="1:5">
      <c r="A53" s="155" t="s">
        <v>117</v>
      </c>
      <c r="B53" s="209" t="s">
        <v>3</v>
      </c>
      <c r="C53" s="206"/>
      <c r="D53" s="184"/>
      <c r="E53" s="207"/>
    </row>
    <row r="54" spans="1:5">
      <c r="A54" s="208" t="s">
        <v>73</v>
      </c>
      <c r="B54" s="209" t="s">
        <v>3</v>
      </c>
      <c r="C54" s="206"/>
      <c r="D54" s="184"/>
      <c r="E54" s="207"/>
    </row>
    <row r="55" spans="1:5">
      <c r="A55" s="208" t="s">
        <v>74</v>
      </c>
      <c r="B55" s="209" t="s">
        <v>75</v>
      </c>
      <c r="C55" s="206"/>
      <c r="D55" s="184"/>
      <c r="E55" s="207"/>
    </row>
    <row r="56" spans="1:5">
      <c r="A56" s="214" t="s">
        <v>76</v>
      </c>
      <c r="B56" s="209" t="s">
        <v>155</v>
      </c>
      <c r="C56" s="206"/>
      <c r="D56" s="184"/>
      <c r="E56" s="207"/>
    </row>
    <row r="57" spans="1:5">
      <c r="A57" s="215" t="s">
        <v>77</v>
      </c>
      <c r="B57" s="209" t="s">
        <v>156</v>
      </c>
      <c r="C57" s="206"/>
      <c r="D57" s="184"/>
      <c r="E57" s="207"/>
    </row>
    <row r="58" spans="1:5">
      <c r="A58" s="208" t="s">
        <v>65</v>
      </c>
      <c r="B58" s="209" t="s">
        <v>78</v>
      </c>
      <c r="C58" s="206"/>
      <c r="D58" s="184"/>
      <c r="E58" s="207"/>
    </row>
    <row r="59" spans="1:5">
      <c r="A59" s="208" t="s">
        <v>66</v>
      </c>
      <c r="B59" s="209" t="s">
        <v>3</v>
      </c>
      <c r="C59" s="206"/>
      <c r="D59" s="184"/>
      <c r="E59" s="207"/>
    </row>
    <row r="60" spans="1:5">
      <c r="A60" s="208" t="s">
        <v>79</v>
      </c>
      <c r="B60" s="209" t="s">
        <v>2</v>
      </c>
      <c r="C60" s="206"/>
      <c r="D60" s="184"/>
      <c r="E60" s="207"/>
    </row>
    <row r="61" spans="1:5" ht="15.75" thickBot="1">
      <c r="A61" s="216" t="s">
        <v>80</v>
      </c>
      <c r="B61" s="162" t="s">
        <v>3</v>
      </c>
      <c r="C61" s="217"/>
      <c r="D61" s="184"/>
      <c r="E61" s="218"/>
    </row>
    <row r="62" spans="1:5" ht="15.75" thickBot="1">
      <c r="A62" s="606" t="s">
        <v>81</v>
      </c>
      <c r="B62" s="183" t="s">
        <v>82</v>
      </c>
      <c r="C62" s="202">
        <f t="shared" si="0"/>
        <v>8700</v>
      </c>
      <c r="D62" s="188">
        <f t="shared" si="1"/>
        <v>725</v>
      </c>
      <c r="E62" s="203">
        <v>0.25</v>
      </c>
    </row>
    <row r="63" spans="1:5" ht="15.75" thickBot="1">
      <c r="A63" s="608" t="s">
        <v>83</v>
      </c>
      <c r="B63" s="167" t="s">
        <v>84</v>
      </c>
      <c r="C63" s="193"/>
      <c r="D63" s="193"/>
      <c r="E63" s="218"/>
    </row>
    <row r="64" spans="1:5">
      <c r="A64" s="228" t="s">
        <v>85</v>
      </c>
      <c r="B64" s="229"/>
      <c r="C64" s="188">
        <f t="shared" si="0"/>
        <v>917675.99999999977</v>
      </c>
      <c r="D64" s="188">
        <f t="shared" si="1"/>
        <v>76472.999999999985</v>
      </c>
      <c r="E64" s="230">
        <f>E20+E22+E24+E27+E30+E43+E62</f>
        <v>26.369999999999997</v>
      </c>
    </row>
    <row r="65" spans="1:5" ht="15.75" thickBot="1">
      <c r="A65" s="231" t="s">
        <v>86</v>
      </c>
      <c r="B65" s="232"/>
      <c r="C65" s="193"/>
      <c r="D65" s="193"/>
      <c r="E65" s="233"/>
    </row>
    <row r="66" spans="1:5">
      <c r="A66" s="614" t="s">
        <v>87</v>
      </c>
      <c r="B66" s="235"/>
      <c r="C66" s="188">
        <f t="shared" si="0"/>
        <v>137460</v>
      </c>
      <c r="D66" s="188">
        <f t="shared" si="1"/>
        <v>11455</v>
      </c>
      <c r="E66" s="236">
        <v>3.95</v>
      </c>
    </row>
    <row r="67" spans="1:5">
      <c r="A67" s="615" t="s">
        <v>88</v>
      </c>
      <c r="B67" s="235"/>
      <c r="C67" s="193"/>
      <c r="D67" s="193"/>
      <c r="E67" s="238"/>
    </row>
    <row r="68" spans="1:5" ht="15.75" thickBot="1">
      <c r="A68" s="616"/>
      <c r="B68" s="235"/>
      <c r="C68" s="200"/>
      <c r="D68" s="200"/>
      <c r="E68" s="240"/>
    </row>
    <row r="69" spans="1:5">
      <c r="A69" s="617" t="s">
        <v>89</v>
      </c>
      <c r="B69" s="242"/>
      <c r="C69" s="243">
        <f>C64+C66</f>
        <v>1055135.9999999998</v>
      </c>
      <c r="D69" s="244">
        <f>D64+D66</f>
        <v>87927.999999999985</v>
      </c>
      <c r="E69" s="245">
        <f>E64+E66</f>
        <v>30.319999999999997</v>
      </c>
    </row>
    <row r="70" spans="1:5" ht="45" customHeight="1" thickBot="1">
      <c r="A70" s="231" t="s">
        <v>90</v>
      </c>
      <c r="B70" s="247"/>
      <c r="C70" s="248"/>
      <c r="D70" s="249"/>
      <c r="E70" s="250"/>
    </row>
    <row r="71" spans="1:5" s="112" customFormat="1">
      <c r="A71" s="618"/>
      <c r="B71" s="252"/>
      <c r="C71" s="251"/>
      <c r="D71" s="251"/>
      <c r="E71" s="253"/>
    </row>
    <row r="72" spans="1:5" s="112" customFormat="1">
      <c r="A72" s="618" t="s">
        <v>91</v>
      </c>
      <c r="B72" s="252"/>
      <c r="C72" s="251"/>
      <c r="D72" s="251"/>
      <c r="E72" s="253"/>
    </row>
    <row r="73" spans="1:5" s="112" customFormat="1" ht="15.75" thickBot="1">
      <c r="A73" s="618"/>
      <c r="B73" s="252"/>
      <c r="C73" s="251"/>
      <c r="D73" s="251"/>
      <c r="E73" s="253"/>
    </row>
    <row r="74" spans="1:5" s="112" customFormat="1">
      <c r="A74" s="255"/>
      <c r="B74" s="242"/>
      <c r="C74" s="256" t="s">
        <v>13</v>
      </c>
      <c r="D74" s="257" t="s">
        <v>13</v>
      </c>
      <c r="E74" s="258" t="s">
        <v>14</v>
      </c>
    </row>
    <row r="75" spans="1:5" s="112" customFormat="1">
      <c r="A75" s="235" t="s">
        <v>15</v>
      </c>
      <c r="B75" s="259" t="s">
        <v>16</v>
      </c>
      <c r="C75" s="253" t="s">
        <v>17</v>
      </c>
      <c r="D75" s="260" t="s">
        <v>17</v>
      </c>
      <c r="E75" s="261" t="s">
        <v>18</v>
      </c>
    </row>
    <row r="76" spans="1:5" s="112" customFormat="1">
      <c r="A76" s="235" t="s">
        <v>19</v>
      </c>
      <c r="B76" s="259" t="s">
        <v>20</v>
      </c>
      <c r="C76" s="253" t="s">
        <v>21</v>
      </c>
      <c r="D76" s="260" t="s">
        <v>22</v>
      </c>
      <c r="E76" s="261" t="s">
        <v>23</v>
      </c>
    </row>
    <row r="77" spans="1:5" s="112" customFormat="1">
      <c r="A77" s="262"/>
      <c r="B77" s="263"/>
      <c r="C77" s="252" t="s">
        <v>24</v>
      </c>
      <c r="D77" s="264" t="s">
        <v>24</v>
      </c>
      <c r="E77" s="261" t="s">
        <v>25</v>
      </c>
    </row>
    <row r="78" spans="1:5" s="112" customFormat="1" ht="15.75" thickBot="1">
      <c r="A78" s="262"/>
      <c r="B78" s="247"/>
      <c r="C78" s="253" t="s">
        <v>26</v>
      </c>
      <c r="D78" s="260" t="s">
        <v>26</v>
      </c>
      <c r="E78" s="261" t="s">
        <v>26</v>
      </c>
    </row>
    <row r="79" spans="1:5">
      <c r="A79" s="265" t="s">
        <v>92</v>
      </c>
      <c r="B79" s="259" t="s">
        <v>93</v>
      </c>
      <c r="C79" s="266"/>
      <c r="D79" s="266"/>
      <c r="E79" s="267"/>
    </row>
    <row r="80" spans="1:5">
      <c r="A80" s="268" t="s">
        <v>94</v>
      </c>
      <c r="B80" s="259"/>
      <c r="C80" s="269">
        <f>D80*12</f>
        <v>167040</v>
      </c>
      <c r="D80" s="269">
        <f>E80*$B$9</f>
        <v>13920</v>
      </c>
      <c r="E80" s="270">
        <v>4.8</v>
      </c>
    </row>
    <row r="81" spans="1:5" ht="15.75" thickBot="1">
      <c r="A81" s="275"/>
      <c r="B81" s="232"/>
      <c r="C81" s="272"/>
      <c r="D81" s="272"/>
      <c r="E81" s="233"/>
    </row>
    <row r="82" spans="1:5">
      <c r="A82" s="268" t="s">
        <v>95</v>
      </c>
      <c r="B82" s="259"/>
      <c r="C82" s="273"/>
      <c r="D82" s="269"/>
      <c r="E82" s="274"/>
    </row>
    <row r="83" spans="1:5">
      <c r="A83" s="268"/>
      <c r="B83" s="259" t="s">
        <v>96</v>
      </c>
      <c r="C83" s="273">
        <f t="shared" ref="C83:C92" si="2">D83*12</f>
        <v>405420</v>
      </c>
      <c r="D83" s="269">
        <f t="shared" ref="D83:D90" si="3">E83*$B$9</f>
        <v>33785</v>
      </c>
      <c r="E83" s="270">
        <v>11.65</v>
      </c>
    </row>
    <row r="84" spans="1:5" ht="15.75" thickBot="1">
      <c r="A84" s="275"/>
      <c r="B84" s="232"/>
      <c r="C84" s="273"/>
      <c r="D84" s="269"/>
      <c r="E84" s="233"/>
    </row>
    <row r="85" spans="1:5">
      <c r="A85" s="265" t="s">
        <v>97</v>
      </c>
      <c r="B85" s="229"/>
      <c r="C85" s="276"/>
      <c r="D85" s="276"/>
      <c r="E85" s="277"/>
    </row>
    <row r="86" spans="1:5">
      <c r="A86" s="268" t="s">
        <v>98</v>
      </c>
      <c r="B86" s="259" t="s">
        <v>96</v>
      </c>
      <c r="C86" s="269">
        <f t="shared" si="2"/>
        <v>47328.000000000007</v>
      </c>
      <c r="D86" s="269">
        <f t="shared" si="3"/>
        <v>3944.0000000000005</v>
      </c>
      <c r="E86" s="270">
        <v>1.36</v>
      </c>
    </row>
    <row r="87" spans="1:5" ht="15.75" thickBot="1">
      <c r="A87" s="275"/>
      <c r="B87" s="232"/>
      <c r="C87" s="272"/>
      <c r="D87" s="272"/>
      <c r="E87" s="233"/>
    </row>
    <row r="88" spans="1:5">
      <c r="A88" s="268" t="s">
        <v>99</v>
      </c>
      <c r="B88" s="259" t="s">
        <v>100</v>
      </c>
      <c r="C88" s="273">
        <f t="shared" si="2"/>
        <v>53244</v>
      </c>
      <c r="D88" s="269">
        <f t="shared" si="3"/>
        <v>4437</v>
      </c>
      <c r="E88" s="270">
        <v>1.53</v>
      </c>
    </row>
    <row r="89" spans="1:5" ht="15.75" thickBot="1">
      <c r="A89" s="268"/>
      <c r="B89" s="259"/>
      <c r="C89" s="273"/>
      <c r="D89" s="269"/>
      <c r="E89" s="233"/>
    </row>
    <row r="90" spans="1:5">
      <c r="A90" s="265" t="s">
        <v>157</v>
      </c>
      <c r="B90" s="229" t="s">
        <v>100</v>
      </c>
      <c r="C90" s="276">
        <f t="shared" si="2"/>
        <v>63336</v>
      </c>
      <c r="D90" s="276">
        <f t="shared" si="3"/>
        <v>5278</v>
      </c>
      <c r="E90" s="270">
        <v>1.82</v>
      </c>
    </row>
    <row r="91" spans="1:5" ht="15.75" thickBot="1">
      <c r="A91" s="275" t="s">
        <v>158</v>
      </c>
      <c r="B91" s="232"/>
      <c r="C91" s="272"/>
      <c r="D91" s="272"/>
      <c r="E91" s="233"/>
    </row>
    <row r="92" spans="1:5" ht="27.75" customHeight="1">
      <c r="A92" s="617" t="s">
        <v>101</v>
      </c>
      <c r="B92" s="263"/>
      <c r="C92" s="266">
        <f t="shared" si="2"/>
        <v>736368</v>
      </c>
      <c r="D92" s="278">
        <f>SUM(D80:D91)</f>
        <v>61364</v>
      </c>
      <c r="E92" s="245">
        <f>E80+E83+E88+E90+E86</f>
        <v>21.16</v>
      </c>
    </row>
    <row r="93" spans="1:5" ht="15.75" thickBot="1">
      <c r="A93" s="231" t="s">
        <v>102</v>
      </c>
      <c r="B93" s="247"/>
      <c r="C93" s="239"/>
      <c r="D93" s="239"/>
      <c r="E93" s="250"/>
    </row>
    <row r="94" spans="1:5">
      <c r="A94" s="279"/>
      <c r="B94" s="280"/>
      <c r="C94" s="279"/>
      <c r="D94" s="279"/>
      <c r="E94" s="281"/>
    </row>
    <row r="95" spans="1:5">
      <c r="A95" s="282"/>
      <c r="B95" s="282"/>
      <c r="C95" s="283"/>
      <c r="D95" s="283"/>
      <c r="E95" s="283"/>
    </row>
    <row r="96" spans="1:5">
      <c r="A96" s="282"/>
      <c r="B96" s="282"/>
      <c r="C96" s="282"/>
      <c r="D96" s="282"/>
      <c r="E96" s="282"/>
    </row>
    <row r="97" spans="1:5">
      <c r="A97" s="282"/>
      <c r="B97" s="282"/>
      <c r="C97" s="282"/>
      <c r="D97" s="282"/>
      <c r="E97" s="282"/>
    </row>
    <row r="98" spans="1:5">
      <c r="A98" s="282"/>
      <c r="B98" s="282"/>
      <c r="C98" s="282"/>
      <c r="D98" s="282"/>
      <c r="E98" s="282"/>
    </row>
    <row r="99" spans="1:5">
      <c r="A99" s="282"/>
      <c r="B99" s="282"/>
      <c r="C99" s="282"/>
      <c r="D99" s="282"/>
      <c r="E99" s="282"/>
    </row>
    <row r="100" spans="1:5">
      <c r="A100" s="282"/>
      <c r="B100" s="282"/>
      <c r="C100" s="282"/>
      <c r="D100" s="282"/>
      <c r="E100" s="282"/>
    </row>
    <row r="101" spans="1:5">
      <c r="A101" s="282"/>
      <c r="B101" s="282"/>
      <c r="C101" s="282"/>
      <c r="D101" s="282"/>
      <c r="E101" s="282"/>
    </row>
    <row r="102" spans="1:5">
      <c r="A102" s="659" t="s">
        <v>103</v>
      </c>
      <c r="B102" s="659"/>
      <c r="C102" s="659" t="s">
        <v>104</v>
      </c>
      <c r="D102" s="659"/>
      <c r="E102" s="659"/>
    </row>
    <row r="103" spans="1:5">
      <c r="A103" s="659" t="s">
        <v>105</v>
      </c>
      <c r="B103" s="659"/>
      <c r="C103" s="659" t="s">
        <v>106</v>
      </c>
      <c r="D103" s="659"/>
      <c r="E103" s="659"/>
    </row>
    <row r="104" spans="1:5">
      <c r="A104" s="659"/>
      <c r="B104" s="659"/>
      <c r="C104" s="659"/>
      <c r="D104" s="659"/>
      <c r="E104" s="659"/>
    </row>
    <row r="105" spans="1:5">
      <c r="A105" s="659"/>
      <c r="B105" s="659"/>
      <c r="C105" s="659"/>
      <c r="D105" s="659"/>
      <c r="E105" s="659"/>
    </row>
    <row r="106" spans="1:5">
      <c r="A106" s="659" t="s">
        <v>107</v>
      </c>
      <c r="B106" s="659"/>
      <c r="C106" s="659" t="s">
        <v>119</v>
      </c>
      <c r="D106" s="659"/>
      <c r="E106" s="659"/>
    </row>
    <row r="107" spans="1:5">
      <c r="A107" s="659" t="s">
        <v>109</v>
      </c>
      <c r="B107" s="659"/>
      <c r="C107" s="659"/>
      <c r="D107" s="659"/>
      <c r="E107" s="659"/>
    </row>
    <row r="108" spans="1:5">
      <c r="A108" s="515" t="s">
        <v>109</v>
      </c>
      <c r="B108" s="515"/>
      <c r="C108" s="515"/>
      <c r="D108" s="515"/>
      <c r="E108" s="515"/>
    </row>
    <row r="109" spans="1:5">
      <c r="A109" s="515"/>
      <c r="B109" s="515"/>
      <c r="C109" s="515"/>
      <c r="D109" s="515"/>
      <c r="E109" s="515"/>
    </row>
  </sheetData>
  <mergeCells count="10">
    <mergeCell ref="C27:C29"/>
    <mergeCell ref="D27:D29"/>
    <mergeCell ref="E27:E29"/>
    <mergeCell ref="D1:E1"/>
    <mergeCell ref="A2:E2"/>
    <mergeCell ref="A3:E3"/>
    <mergeCell ref="A4:E4"/>
    <mergeCell ref="C24:C26"/>
    <mergeCell ref="D24:D26"/>
    <mergeCell ref="E24:E26"/>
  </mergeCells>
  <pageMargins left="0.25" right="0.25" top="0.31" bottom="0.25" header="0.3" footer="0.3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0"/>
  <sheetViews>
    <sheetView topLeftCell="A76" workbookViewId="0">
      <selection activeCell="E91" sqref="E91"/>
    </sheetView>
  </sheetViews>
  <sheetFormatPr defaultColWidth="11.5703125" defaultRowHeight="15"/>
  <cols>
    <col min="1" max="1" width="68.85546875" customWidth="1"/>
    <col min="2" max="2" width="37.7109375" customWidth="1"/>
    <col min="3" max="4" width="14" customWidth="1"/>
    <col min="5" max="5" width="15.2851562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15.75">
      <c r="B1" s="1"/>
      <c r="C1" s="1"/>
      <c r="D1" s="670" t="s">
        <v>110</v>
      </c>
      <c r="E1" s="670"/>
    </row>
    <row r="2" spans="1:5" ht="18.75" customHeight="1">
      <c r="A2" s="671" t="s">
        <v>111</v>
      </c>
      <c r="B2" s="671"/>
      <c r="C2" s="671"/>
      <c r="D2" s="671"/>
      <c r="E2" s="671"/>
    </row>
    <row r="3" spans="1:5" ht="18.75" customHeight="1">
      <c r="A3" s="671" t="s">
        <v>112</v>
      </c>
      <c r="B3" s="671"/>
      <c r="C3" s="671"/>
      <c r="D3" s="671"/>
      <c r="E3" s="671"/>
    </row>
    <row r="4" spans="1:5" ht="20.25" customHeight="1">
      <c r="A4" s="671" t="s">
        <v>124</v>
      </c>
      <c r="B4" s="671"/>
      <c r="C4" s="671"/>
      <c r="D4" s="671"/>
      <c r="E4" s="671"/>
    </row>
    <row r="5" spans="1:5" ht="25.5" customHeight="1" thickBot="1">
      <c r="A5" s="134"/>
      <c r="B5" s="134"/>
      <c r="C5" s="134"/>
      <c r="D5" s="134"/>
      <c r="E5" s="134"/>
    </row>
    <row r="6" spans="1:5">
      <c r="A6" s="135" t="s">
        <v>5</v>
      </c>
      <c r="B6" s="136"/>
      <c r="C6" s="137"/>
      <c r="D6" s="137"/>
      <c r="E6" s="138"/>
    </row>
    <row r="7" spans="1:5">
      <c r="A7" s="139" t="s">
        <v>6</v>
      </c>
      <c r="B7" s="140">
        <f>B9+B10</f>
        <v>2147.7999999999997</v>
      </c>
      <c r="C7" s="141"/>
      <c r="D7" s="141"/>
      <c r="E7" s="142"/>
    </row>
    <row r="8" spans="1:5">
      <c r="A8" s="143" t="s">
        <v>7</v>
      </c>
      <c r="B8" s="144" t="s">
        <v>8</v>
      </c>
      <c r="C8" s="145"/>
      <c r="D8" s="145"/>
      <c r="E8" s="146"/>
    </row>
    <row r="9" spans="1:5">
      <c r="A9" s="147" t="s">
        <v>9</v>
      </c>
      <c r="B9" s="287">
        <v>1967.1</v>
      </c>
      <c r="C9" s="149"/>
      <c r="D9" s="149"/>
      <c r="E9" s="150"/>
    </row>
    <row r="10" spans="1:5">
      <c r="A10" s="164" t="s">
        <v>10</v>
      </c>
      <c r="B10" s="148">
        <v>180.7</v>
      </c>
      <c r="C10" s="145"/>
      <c r="D10" s="145"/>
      <c r="E10" s="146"/>
    </row>
    <row r="11" spans="1:5">
      <c r="A11" s="288" t="s">
        <v>121</v>
      </c>
      <c r="B11" s="148">
        <v>842.6</v>
      </c>
      <c r="C11" s="145"/>
      <c r="D11" s="145"/>
      <c r="E11" s="146"/>
    </row>
    <row r="12" spans="1:5">
      <c r="A12" s="155" t="s">
        <v>122</v>
      </c>
      <c r="B12" s="148">
        <v>653.9</v>
      </c>
      <c r="C12" s="145"/>
      <c r="D12" s="145"/>
      <c r="E12" s="146"/>
    </row>
    <row r="13" spans="1:5">
      <c r="A13" s="155" t="s">
        <v>11</v>
      </c>
      <c r="B13" s="152">
        <v>4</v>
      </c>
      <c r="C13" s="153"/>
      <c r="D13" s="153"/>
      <c r="E13" s="154"/>
    </row>
    <row r="14" spans="1:5" ht="15.75" thickBot="1">
      <c r="A14" s="289" t="s">
        <v>12</v>
      </c>
      <c r="B14" s="290">
        <v>2</v>
      </c>
      <c r="C14" s="291"/>
      <c r="D14" s="291"/>
      <c r="E14" s="292"/>
    </row>
    <row r="15" spans="1:5">
      <c r="A15" s="156"/>
      <c r="B15" s="157"/>
      <c r="C15" s="158" t="s">
        <v>13</v>
      </c>
      <c r="D15" s="159" t="s">
        <v>13</v>
      </c>
      <c r="E15" s="160" t="s">
        <v>14</v>
      </c>
    </row>
    <row r="16" spans="1:5">
      <c r="A16" s="161" t="s">
        <v>15</v>
      </c>
      <c r="B16" s="162" t="s">
        <v>16</v>
      </c>
      <c r="C16" s="163" t="s">
        <v>17</v>
      </c>
      <c r="D16" s="162" t="s">
        <v>17</v>
      </c>
      <c r="E16" s="29" t="s">
        <v>18</v>
      </c>
    </row>
    <row r="17" spans="1:5" ht="12" customHeight="1">
      <c r="A17" s="161" t="s">
        <v>19</v>
      </c>
      <c r="B17" s="162" t="s">
        <v>20</v>
      </c>
      <c r="C17" s="163" t="s">
        <v>21</v>
      </c>
      <c r="D17" s="162" t="s">
        <v>22</v>
      </c>
      <c r="E17" s="29" t="s">
        <v>23</v>
      </c>
    </row>
    <row r="18" spans="1:5" ht="1.5" customHeight="1">
      <c r="A18" s="164"/>
      <c r="B18" s="165"/>
      <c r="C18" s="149" t="s">
        <v>24</v>
      </c>
      <c r="D18" s="165" t="s">
        <v>24</v>
      </c>
      <c r="E18" s="29" t="s">
        <v>25</v>
      </c>
    </row>
    <row r="19" spans="1:5" ht="22.5" customHeight="1" thickBot="1">
      <c r="A19" s="164"/>
      <c r="B19" s="166"/>
      <c r="C19" s="163" t="s">
        <v>26</v>
      </c>
      <c r="D19" s="167" t="s">
        <v>26</v>
      </c>
      <c r="E19" s="29" t="s">
        <v>26</v>
      </c>
    </row>
    <row r="20" spans="1:5" ht="37.5" customHeight="1" thickBot="1">
      <c r="A20" s="168" t="s">
        <v>27</v>
      </c>
      <c r="B20" s="169"/>
      <c r="C20" s="170">
        <f>D20*12</f>
        <v>88047.395999999993</v>
      </c>
      <c r="D20" s="171">
        <f>$B$9*E20</f>
        <v>7337.2829999999994</v>
      </c>
      <c r="E20" s="172">
        <f>3.73</f>
        <v>3.73</v>
      </c>
    </row>
    <row r="21" spans="1:5" ht="105.75" customHeight="1" thickBot="1">
      <c r="A21" s="173" t="s">
        <v>28</v>
      </c>
      <c r="B21" s="174" t="s">
        <v>29</v>
      </c>
      <c r="C21" s="170"/>
      <c r="D21" s="171"/>
      <c r="E21" s="172"/>
    </row>
    <row r="22" spans="1:5" ht="26.25" thickBot="1">
      <c r="A22" s="176" t="s">
        <v>30</v>
      </c>
      <c r="B22" s="177"/>
      <c r="C22" s="171">
        <f t="shared" ref="C22:C66" si="0">D22*12</f>
        <v>89935.812000000005</v>
      </c>
      <c r="D22" s="171">
        <f t="shared" ref="D22:D66" si="1">$B$9*E22</f>
        <v>7494.6509999999998</v>
      </c>
      <c r="E22" s="172">
        <v>3.81</v>
      </c>
    </row>
    <row r="23" spans="1:5" ht="179.25" thickBot="1">
      <c r="A23" s="173" t="s">
        <v>28</v>
      </c>
      <c r="B23" s="174" t="s">
        <v>31</v>
      </c>
      <c r="C23" s="170"/>
      <c r="D23" s="171"/>
      <c r="E23" s="178"/>
    </row>
    <row r="24" spans="1:5">
      <c r="A24" s="180" t="s">
        <v>32</v>
      </c>
      <c r="B24" s="159" t="s">
        <v>33</v>
      </c>
      <c r="C24" s="672">
        <f t="shared" si="0"/>
        <v>56652.479999999996</v>
      </c>
      <c r="D24" s="664">
        <f t="shared" si="1"/>
        <v>4721.04</v>
      </c>
      <c r="E24" s="667">
        <v>2.4</v>
      </c>
    </row>
    <row r="25" spans="1:5">
      <c r="A25" s="181" t="s">
        <v>34</v>
      </c>
      <c r="B25" s="162" t="s">
        <v>35</v>
      </c>
      <c r="C25" s="673"/>
      <c r="D25" s="665"/>
      <c r="E25" s="668"/>
    </row>
    <row r="26" spans="1:5" ht="15.75" thickBot="1">
      <c r="A26" s="182" t="s">
        <v>36</v>
      </c>
      <c r="B26" s="167" t="s">
        <v>37</v>
      </c>
      <c r="C26" s="674"/>
      <c r="D26" s="666"/>
      <c r="E26" s="669"/>
    </row>
    <row r="27" spans="1:5">
      <c r="A27" s="180" t="s">
        <v>38</v>
      </c>
      <c r="B27" s="162" t="s">
        <v>39</v>
      </c>
      <c r="C27" s="664">
        <f t="shared" si="0"/>
        <v>50751.179999999993</v>
      </c>
      <c r="D27" s="664">
        <f t="shared" si="1"/>
        <v>4229.2649999999994</v>
      </c>
      <c r="E27" s="667">
        <v>2.15</v>
      </c>
    </row>
    <row r="28" spans="1:5">
      <c r="A28" s="181" t="s">
        <v>40</v>
      </c>
      <c r="B28" s="162"/>
      <c r="C28" s="665"/>
      <c r="D28" s="665"/>
      <c r="E28" s="668"/>
    </row>
    <row r="29" spans="1:5" ht="15.75" thickBot="1">
      <c r="A29" s="182" t="s">
        <v>41</v>
      </c>
      <c r="B29" s="167"/>
      <c r="C29" s="666"/>
      <c r="D29" s="666"/>
      <c r="E29" s="669"/>
    </row>
    <row r="30" spans="1:5" ht="15.75" thickBot="1">
      <c r="A30" s="168" t="s">
        <v>42</v>
      </c>
      <c r="B30" s="183"/>
      <c r="C30" s="184">
        <f t="shared" si="0"/>
        <v>156502.476</v>
      </c>
      <c r="D30" s="171">
        <f t="shared" si="1"/>
        <v>13041.873</v>
      </c>
      <c r="E30" s="185">
        <v>6.63</v>
      </c>
    </row>
    <row r="31" spans="1:5">
      <c r="A31" s="165" t="s">
        <v>43</v>
      </c>
      <c r="B31" s="186" t="s">
        <v>113</v>
      </c>
      <c r="C31" s="187"/>
      <c r="D31" s="188"/>
      <c r="E31" s="189"/>
    </row>
    <row r="32" spans="1:5">
      <c r="A32" s="190" t="s">
        <v>45</v>
      </c>
      <c r="B32" s="191"/>
      <c r="C32" s="192"/>
      <c r="D32" s="193"/>
      <c r="E32" s="189"/>
    </row>
    <row r="33" spans="1:5">
      <c r="A33" s="194" t="s">
        <v>46</v>
      </c>
      <c r="B33" s="195" t="s">
        <v>47</v>
      </c>
      <c r="C33" s="192"/>
      <c r="D33" s="193"/>
      <c r="E33" s="189"/>
    </row>
    <row r="34" spans="1:5">
      <c r="A34" s="190"/>
      <c r="B34" s="191"/>
      <c r="C34" s="192"/>
      <c r="D34" s="193"/>
      <c r="E34" s="189"/>
    </row>
    <row r="35" spans="1:5">
      <c r="A35" s="196" t="s">
        <v>48</v>
      </c>
      <c r="B35" s="195"/>
      <c r="C35" s="192"/>
      <c r="D35" s="193"/>
      <c r="E35" s="189"/>
    </row>
    <row r="36" spans="1:5">
      <c r="A36" s="197" t="s">
        <v>49</v>
      </c>
      <c r="B36" s="186" t="s">
        <v>47</v>
      </c>
      <c r="C36" s="192"/>
      <c r="D36" s="193"/>
      <c r="E36" s="189"/>
    </row>
    <row r="37" spans="1:5">
      <c r="A37" s="196" t="s">
        <v>50</v>
      </c>
      <c r="B37" s="195"/>
      <c r="C37" s="192"/>
      <c r="D37" s="193"/>
      <c r="E37" s="189"/>
    </row>
    <row r="38" spans="1:5">
      <c r="A38" s="197" t="s">
        <v>51</v>
      </c>
      <c r="B38" s="186" t="s">
        <v>0</v>
      </c>
      <c r="C38" s="192"/>
      <c r="D38" s="193"/>
      <c r="E38" s="189"/>
    </row>
    <row r="39" spans="1:5">
      <c r="A39" s="197" t="s">
        <v>52</v>
      </c>
      <c r="B39" s="191" t="s">
        <v>0</v>
      </c>
      <c r="C39" s="192"/>
      <c r="D39" s="193"/>
      <c r="E39" s="189"/>
    </row>
    <row r="40" spans="1:5">
      <c r="A40" s="198" t="s">
        <v>53</v>
      </c>
      <c r="B40" s="186"/>
      <c r="C40" s="192"/>
      <c r="D40" s="193"/>
      <c r="E40" s="189"/>
    </row>
    <row r="41" spans="1:5" ht="26.25" customHeight="1">
      <c r="A41" s="198" t="s">
        <v>54</v>
      </c>
      <c r="B41" s="186"/>
      <c r="C41" s="192"/>
      <c r="D41" s="193"/>
      <c r="E41" s="189"/>
    </row>
    <row r="42" spans="1:5" ht="15.75" thickBot="1">
      <c r="A42" s="198" t="s">
        <v>55</v>
      </c>
      <c r="B42" s="186" t="s">
        <v>56</v>
      </c>
      <c r="C42" s="199"/>
      <c r="D42" s="200"/>
      <c r="E42" s="189"/>
    </row>
    <row r="43" spans="1:5" ht="18.75" customHeight="1" thickBot="1">
      <c r="A43" s="168" t="s">
        <v>57</v>
      </c>
      <c r="B43" s="183"/>
      <c r="C43" s="171">
        <f t="shared" si="0"/>
        <v>174678.48</v>
      </c>
      <c r="D43" s="171">
        <f t="shared" si="1"/>
        <v>14556.54</v>
      </c>
      <c r="E43" s="201">
        <v>7.4</v>
      </c>
    </row>
    <row r="44" spans="1:5" ht="21.75" customHeight="1">
      <c r="A44" s="180" t="s">
        <v>114</v>
      </c>
      <c r="B44" s="159"/>
      <c r="C44" s="202"/>
      <c r="D44" s="184"/>
      <c r="E44" s="203"/>
    </row>
    <row r="45" spans="1:5" ht="17.25" customHeight="1">
      <c r="A45" s="204" t="s">
        <v>60</v>
      </c>
      <c r="B45" s="205" t="s">
        <v>3</v>
      </c>
      <c r="C45" s="206"/>
      <c r="D45" s="184"/>
      <c r="E45" s="207"/>
    </row>
    <row r="46" spans="1:5" ht="20.25" customHeight="1">
      <c r="A46" s="208" t="s">
        <v>61</v>
      </c>
      <c r="B46" s="209" t="s">
        <v>62</v>
      </c>
      <c r="C46" s="206"/>
      <c r="D46" s="184"/>
      <c r="E46" s="207"/>
    </row>
    <row r="47" spans="1:5" ht="22.5" customHeight="1">
      <c r="A47" s="210" t="s">
        <v>63</v>
      </c>
      <c r="B47" s="209" t="s">
        <v>62</v>
      </c>
      <c r="C47" s="206"/>
      <c r="D47" s="184"/>
      <c r="E47" s="207"/>
    </row>
    <row r="48" spans="1:5" ht="21" customHeight="1">
      <c r="A48" s="208" t="s">
        <v>64</v>
      </c>
      <c r="B48" s="209" t="s">
        <v>62</v>
      </c>
      <c r="C48" s="206"/>
      <c r="D48" s="184"/>
      <c r="E48" s="207"/>
    </row>
    <row r="49" spans="1:5">
      <c r="A49" s="211" t="s">
        <v>65</v>
      </c>
      <c r="B49" s="209" t="s">
        <v>1</v>
      </c>
      <c r="C49" s="206"/>
      <c r="D49" s="184"/>
      <c r="E49" s="207"/>
    </row>
    <row r="50" spans="1:5">
      <c r="A50" s="208" t="s">
        <v>66</v>
      </c>
      <c r="B50" s="209" t="s">
        <v>3</v>
      </c>
      <c r="C50" s="206"/>
      <c r="D50" s="184"/>
      <c r="E50" s="207"/>
    </row>
    <row r="51" spans="1:5" ht="0.75" customHeight="1">
      <c r="A51" s="208" t="s">
        <v>115</v>
      </c>
      <c r="B51" s="209" t="s">
        <v>3</v>
      </c>
      <c r="C51" s="206"/>
      <c r="D51" s="184"/>
      <c r="E51" s="207"/>
    </row>
    <row r="52" spans="1:5">
      <c r="A52" s="212" t="s">
        <v>116</v>
      </c>
      <c r="B52" s="209"/>
      <c r="C52" s="206"/>
      <c r="D52" s="184"/>
      <c r="E52" s="213"/>
    </row>
    <row r="53" spans="1:5">
      <c r="A53" s="155" t="s">
        <v>117</v>
      </c>
      <c r="B53" s="209" t="s">
        <v>3</v>
      </c>
      <c r="C53" s="206"/>
      <c r="D53" s="184"/>
      <c r="E53" s="207"/>
    </row>
    <row r="54" spans="1:5">
      <c r="A54" s="208" t="s">
        <v>73</v>
      </c>
      <c r="B54" s="209" t="s">
        <v>3</v>
      </c>
      <c r="C54" s="206"/>
      <c r="D54" s="184"/>
      <c r="E54" s="207"/>
    </row>
    <row r="55" spans="1:5">
      <c r="A55" s="208" t="s">
        <v>74</v>
      </c>
      <c r="B55" s="209" t="s">
        <v>75</v>
      </c>
      <c r="C55" s="206"/>
      <c r="D55" s="184"/>
      <c r="E55" s="207"/>
    </row>
    <row r="56" spans="1:5">
      <c r="A56" s="214" t="s">
        <v>76</v>
      </c>
      <c r="B56" s="209" t="s">
        <v>155</v>
      </c>
      <c r="C56" s="206"/>
      <c r="D56" s="184"/>
      <c r="E56" s="207"/>
    </row>
    <row r="57" spans="1:5">
      <c r="A57" s="215" t="s">
        <v>77</v>
      </c>
      <c r="B57" s="209" t="s">
        <v>156</v>
      </c>
      <c r="C57" s="206"/>
      <c r="D57" s="184"/>
      <c r="E57" s="207"/>
    </row>
    <row r="58" spans="1:5">
      <c r="A58" s="208" t="s">
        <v>65</v>
      </c>
      <c r="B58" s="209" t="s">
        <v>78</v>
      </c>
      <c r="C58" s="206"/>
      <c r="D58" s="184"/>
      <c r="E58" s="207"/>
    </row>
    <row r="59" spans="1:5">
      <c r="A59" s="208" t="s">
        <v>66</v>
      </c>
      <c r="B59" s="209" t="s">
        <v>3</v>
      </c>
      <c r="C59" s="206"/>
      <c r="D59" s="184"/>
      <c r="E59" s="207"/>
    </row>
    <row r="60" spans="1:5">
      <c r="A60" s="208" t="s">
        <v>79</v>
      </c>
      <c r="B60" s="209" t="s">
        <v>2</v>
      </c>
      <c r="C60" s="206"/>
      <c r="D60" s="184"/>
      <c r="E60" s="207"/>
    </row>
    <row r="61" spans="1:5" ht="15.75" thickBot="1">
      <c r="A61" s="216" t="s">
        <v>80</v>
      </c>
      <c r="B61" s="162" t="s">
        <v>3</v>
      </c>
      <c r="C61" s="217"/>
      <c r="D61" s="184"/>
      <c r="E61" s="218"/>
    </row>
    <row r="62" spans="1:5" ht="15.75" thickBot="1">
      <c r="A62" s="180" t="s">
        <v>81</v>
      </c>
      <c r="B62" s="183" t="s">
        <v>82</v>
      </c>
      <c r="C62" s="202">
        <f t="shared" si="0"/>
        <v>5901.2999999999993</v>
      </c>
      <c r="D62" s="188">
        <f t="shared" si="1"/>
        <v>491.77499999999998</v>
      </c>
      <c r="E62" s="203">
        <v>0.25</v>
      </c>
    </row>
    <row r="63" spans="1:5" ht="15.75" thickBot="1">
      <c r="A63" s="182" t="s">
        <v>83</v>
      </c>
      <c r="B63" s="167" t="s">
        <v>84</v>
      </c>
      <c r="C63" s="193"/>
      <c r="D63" s="193"/>
      <c r="E63" s="218"/>
    </row>
    <row r="64" spans="1:5">
      <c r="A64" s="228" t="s">
        <v>85</v>
      </c>
      <c r="B64" s="229"/>
      <c r="C64" s="188">
        <f t="shared" si="0"/>
        <v>622469.12399999995</v>
      </c>
      <c r="D64" s="188">
        <f t="shared" si="1"/>
        <v>51872.426999999996</v>
      </c>
      <c r="E64" s="230">
        <f>E20+E22+E24+E27+E30+E43+E62</f>
        <v>26.369999999999997</v>
      </c>
    </row>
    <row r="65" spans="1:5" ht="15.75" thickBot="1">
      <c r="A65" s="231" t="s">
        <v>86</v>
      </c>
      <c r="B65" s="232"/>
      <c r="C65" s="193"/>
      <c r="D65" s="193"/>
      <c r="E65" s="233"/>
    </row>
    <row r="66" spans="1:5">
      <c r="A66" s="234" t="s">
        <v>87</v>
      </c>
      <c r="B66" s="235"/>
      <c r="C66" s="188">
        <f t="shared" si="0"/>
        <v>93240.540000000008</v>
      </c>
      <c r="D66" s="188">
        <f t="shared" si="1"/>
        <v>7770.0450000000001</v>
      </c>
      <c r="E66" s="236">
        <v>3.95</v>
      </c>
    </row>
    <row r="67" spans="1:5">
      <c r="A67" s="237" t="s">
        <v>88</v>
      </c>
      <c r="B67" s="235"/>
      <c r="C67" s="193"/>
      <c r="D67" s="193"/>
      <c r="E67" s="238"/>
    </row>
    <row r="68" spans="1:5" ht="15.75" thickBot="1">
      <c r="A68" s="239"/>
      <c r="B68" s="235"/>
      <c r="C68" s="200"/>
      <c r="D68" s="200"/>
      <c r="E68" s="240"/>
    </row>
    <row r="69" spans="1:5">
      <c r="A69" s="241" t="s">
        <v>89</v>
      </c>
      <c r="B69" s="242"/>
      <c r="C69" s="243">
        <f>C64+C66</f>
        <v>715709.66399999999</v>
      </c>
      <c r="D69" s="244">
        <f>D64+D66</f>
        <v>59642.471999999994</v>
      </c>
      <c r="E69" s="245">
        <f>E64+E66</f>
        <v>30.319999999999997</v>
      </c>
    </row>
    <row r="70" spans="1:5" ht="45" customHeight="1" thickBot="1">
      <c r="A70" s="246" t="s">
        <v>90</v>
      </c>
      <c r="B70" s="247"/>
      <c r="C70" s="248"/>
      <c r="D70" s="249"/>
      <c r="E70" s="250"/>
    </row>
    <row r="71" spans="1:5" s="112" customFormat="1">
      <c r="A71" s="251"/>
      <c r="B71" s="252"/>
      <c r="C71" s="251"/>
      <c r="D71" s="251"/>
      <c r="E71" s="253"/>
    </row>
    <row r="72" spans="1:5" s="112" customFormat="1" ht="15.75">
      <c r="A72" s="254" t="s">
        <v>91</v>
      </c>
      <c r="B72" s="252"/>
      <c r="C72" s="251"/>
      <c r="D72" s="251"/>
      <c r="E72" s="253"/>
    </row>
    <row r="73" spans="1:5" s="112" customFormat="1" ht="15.75" thickBot="1">
      <c r="A73" s="251"/>
      <c r="B73" s="252"/>
      <c r="C73" s="251"/>
      <c r="D73" s="251"/>
      <c r="E73" s="253"/>
    </row>
    <row r="74" spans="1:5" s="112" customFormat="1">
      <c r="A74" s="255"/>
      <c r="B74" s="242"/>
      <c r="C74" s="256" t="s">
        <v>13</v>
      </c>
      <c r="D74" s="257" t="s">
        <v>13</v>
      </c>
      <c r="E74" s="258" t="s">
        <v>14</v>
      </c>
    </row>
    <row r="75" spans="1:5" s="112" customFormat="1">
      <c r="A75" s="235" t="s">
        <v>15</v>
      </c>
      <c r="B75" s="259" t="s">
        <v>16</v>
      </c>
      <c r="C75" s="253" t="s">
        <v>17</v>
      </c>
      <c r="D75" s="260" t="s">
        <v>17</v>
      </c>
      <c r="E75" s="261" t="s">
        <v>18</v>
      </c>
    </row>
    <row r="76" spans="1:5" s="112" customFormat="1">
      <c r="A76" s="235" t="s">
        <v>19</v>
      </c>
      <c r="B76" s="259" t="s">
        <v>20</v>
      </c>
      <c r="C76" s="253" t="s">
        <v>21</v>
      </c>
      <c r="D76" s="260" t="s">
        <v>22</v>
      </c>
      <c r="E76" s="261" t="s">
        <v>23</v>
      </c>
    </row>
    <row r="77" spans="1:5" s="112" customFormat="1">
      <c r="A77" s="262"/>
      <c r="B77" s="263"/>
      <c r="C77" s="252" t="s">
        <v>24</v>
      </c>
      <c r="D77" s="264" t="s">
        <v>24</v>
      </c>
      <c r="E77" s="261" t="s">
        <v>25</v>
      </c>
    </row>
    <row r="78" spans="1:5" s="112" customFormat="1" ht="15.75" thickBot="1">
      <c r="A78" s="262"/>
      <c r="B78" s="247"/>
      <c r="C78" s="253" t="s">
        <v>26</v>
      </c>
      <c r="D78" s="260" t="s">
        <v>26</v>
      </c>
      <c r="E78" s="261" t="s">
        <v>26</v>
      </c>
    </row>
    <row r="79" spans="1:5">
      <c r="A79" s="265" t="s">
        <v>92</v>
      </c>
      <c r="B79" s="259" t="s">
        <v>93</v>
      </c>
      <c r="C79" s="266"/>
      <c r="D79" s="266"/>
      <c r="E79" s="267"/>
    </row>
    <row r="80" spans="1:5">
      <c r="A80" s="268" t="s">
        <v>94</v>
      </c>
      <c r="B80" s="259"/>
      <c r="C80" s="269">
        <f>D80*12</f>
        <v>113304.95999999999</v>
      </c>
      <c r="D80" s="269">
        <f>E80*$B$9</f>
        <v>9442.08</v>
      </c>
      <c r="E80" s="270">
        <v>4.8</v>
      </c>
    </row>
    <row r="81" spans="1:5" ht="15.75" thickBot="1">
      <c r="A81" s="271"/>
      <c r="B81" s="232"/>
      <c r="C81" s="272"/>
      <c r="D81" s="272"/>
      <c r="E81" s="233"/>
    </row>
    <row r="82" spans="1:5">
      <c r="A82" s="268" t="s">
        <v>95</v>
      </c>
      <c r="B82" s="259"/>
      <c r="C82" s="273"/>
      <c r="D82" s="269"/>
      <c r="E82" s="274"/>
    </row>
    <row r="83" spans="1:5">
      <c r="A83" s="268"/>
      <c r="B83" s="259" t="s">
        <v>96</v>
      </c>
      <c r="C83" s="273">
        <f t="shared" ref="C83:C92" si="2">D83*12</f>
        <v>275000.58</v>
      </c>
      <c r="D83" s="269">
        <f t="shared" ref="D83:D90" si="3">E83*$B$9</f>
        <v>22916.715</v>
      </c>
      <c r="E83" s="270">
        <v>11.65</v>
      </c>
    </row>
    <row r="84" spans="1:5" ht="15.75" thickBot="1">
      <c r="A84" s="275"/>
      <c r="B84" s="232"/>
      <c r="C84" s="273"/>
      <c r="D84" s="269"/>
      <c r="E84" s="233"/>
    </row>
    <row r="85" spans="1:5">
      <c r="A85" s="265" t="s">
        <v>97</v>
      </c>
      <c r="B85" s="229"/>
      <c r="C85" s="276"/>
      <c r="D85" s="276"/>
      <c r="E85" s="277"/>
    </row>
    <row r="86" spans="1:5">
      <c r="A86" s="268" t="s">
        <v>98</v>
      </c>
      <c r="B86" s="259" t="s">
        <v>96</v>
      </c>
      <c r="C86" s="269">
        <f t="shared" si="2"/>
        <v>32103.072</v>
      </c>
      <c r="D86" s="269">
        <f t="shared" si="3"/>
        <v>2675.2559999999999</v>
      </c>
      <c r="E86" s="270">
        <v>1.36</v>
      </c>
    </row>
    <row r="87" spans="1:5" ht="15.75" thickBot="1">
      <c r="A87" s="275"/>
      <c r="B87" s="232"/>
      <c r="C87" s="272"/>
      <c r="D87" s="272"/>
      <c r="E87" s="233"/>
    </row>
    <row r="88" spans="1:5">
      <c r="A88" s="268" t="s">
        <v>99</v>
      </c>
      <c r="B88" s="259" t="s">
        <v>100</v>
      </c>
      <c r="C88" s="273">
        <f t="shared" si="2"/>
        <v>36115.955999999998</v>
      </c>
      <c r="D88" s="269">
        <f t="shared" si="3"/>
        <v>3009.663</v>
      </c>
      <c r="E88" s="270">
        <v>1.53</v>
      </c>
    </row>
    <row r="89" spans="1:5" ht="15.75" thickBot="1">
      <c r="A89" s="268"/>
      <c r="B89" s="259"/>
      <c r="C89" s="273"/>
      <c r="D89" s="269"/>
      <c r="E89" s="233"/>
    </row>
    <row r="90" spans="1:5">
      <c r="A90" s="265" t="s">
        <v>157</v>
      </c>
      <c r="B90" s="229" t="s">
        <v>100</v>
      </c>
      <c r="C90" s="276">
        <f t="shared" si="2"/>
        <v>42961.464</v>
      </c>
      <c r="D90" s="276">
        <f t="shared" si="3"/>
        <v>3580.1219999999998</v>
      </c>
      <c r="E90" s="270">
        <v>1.82</v>
      </c>
    </row>
    <row r="91" spans="1:5" ht="15.75" thickBot="1">
      <c r="A91" s="275" t="s">
        <v>158</v>
      </c>
      <c r="B91" s="232"/>
      <c r="C91" s="272"/>
      <c r="D91" s="272"/>
      <c r="E91" s="233"/>
    </row>
    <row r="92" spans="1:5" ht="27.75" customHeight="1">
      <c r="A92" s="241" t="s">
        <v>101</v>
      </c>
      <c r="B92" s="263"/>
      <c r="C92" s="266">
        <f t="shared" si="2"/>
        <v>499486.03200000001</v>
      </c>
      <c r="D92" s="278">
        <f>SUM(D80:D91)</f>
        <v>41623.836000000003</v>
      </c>
      <c r="E92" s="245">
        <f>E80+E83+E88+E90+E86</f>
        <v>21.16</v>
      </c>
    </row>
    <row r="93" spans="1:5" ht="15.75" thickBot="1">
      <c r="A93" s="246" t="s">
        <v>102</v>
      </c>
      <c r="B93" s="247"/>
      <c r="C93" s="239"/>
      <c r="D93" s="239"/>
      <c r="E93" s="250"/>
    </row>
    <row r="94" spans="1:5">
      <c r="A94" s="279"/>
      <c r="B94" s="280"/>
      <c r="C94" s="279"/>
      <c r="D94" s="279"/>
      <c r="E94" s="281"/>
    </row>
    <row r="95" spans="1:5">
      <c r="A95" s="282"/>
      <c r="B95" s="282"/>
      <c r="C95" s="283"/>
      <c r="D95" s="283"/>
      <c r="E95" s="283"/>
    </row>
    <row r="96" spans="1:5">
      <c r="A96" s="282"/>
      <c r="B96" s="282"/>
      <c r="C96" s="282"/>
      <c r="D96" s="282"/>
      <c r="E96" s="282"/>
    </row>
    <row r="97" spans="1:5">
      <c r="A97" s="282"/>
      <c r="B97" s="282"/>
      <c r="C97" s="282"/>
      <c r="D97" s="282"/>
      <c r="E97" s="282"/>
    </row>
    <row r="98" spans="1:5">
      <c r="A98" s="282"/>
      <c r="B98" s="282"/>
      <c r="C98" s="282"/>
      <c r="D98" s="282"/>
      <c r="E98" s="282"/>
    </row>
    <row r="99" spans="1:5">
      <c r="A99" s="282"/>
      <c r="B99" s="282"/>
      <c r="C99" s="282"/>
      <c r="D99" s="282"/>
      <c r="E99" s="282"/>
    </row>
    <row r="100" spans="1:5">
      <c r="A100" s="282"/>
      <c r="B100" s="282"/>
      <c r="C100" s="282"/>
      <c r="D100" s="282"/>
      <c r="E100" s="282"/>
    </row>
    <row r="101" spans="1:5">
      <c r="A101" s="282"/>
      <c r="B101" s="282"/>
      <c r="C101" s="282"/>
      <c r="D101" s="282"/>
      <c r="E101" s="282"/>
    </row>
    <row r="102" spans="1:5">
      <c r="A102" s="659" t="s">
        <v>103</v>
      </c>
      <c r="B102" s="659"/>
      <c r="C102" s="659" t="s">
        <v>104</v>
      </c>
      <c r="D102" s="659"/>
      <c r="E102" s="659"/>
    </row>
    <row r="103" spans="1:5">
      <c r="A103" s="659" t="s">
        <v>105</v>
      </c>
      <c r="B103" s="659"/>
      <c r="C103" s="659" t="s">
        <v>106</v>
      </c>
      <c r="D103" s="659"/>
      <c r="E103" s="659"/>
    </row>
    <row r="104" spans="1:5">
      <c r="A104" s="659"/>
      <c r="B104" s="659"/>
      <c r="C104" s="659"/>
      <c r="D104" s="659"/>
      <c r="E104" s="659"/>
    </row>
    <row r="105" spans="1:5">
      <c r="A105" s="659"/>
      <c r="B105" s="659"/>
      <c r="C105" s="659"/>
      <c r="D105" s="659"/>
      <c r="E105" s="659"/>
    </row>
    <row r="106" spans="1:5">
      <c r="A106" s="659" t="s">
        <v>107</v>
      </c>
      <c r="B106" s="659"/>
      <c r="C106" s="659" t="s">
        <v>119</v>
      </c>
      <c r="D106" s="659"/>
      <c r="E106" s="659"/>
    </row>
    <row r="107" spans="1:5">
      <c r="A107" s="659" t="s">
        <v>109</v>
      </c>
      <c r="B107" s="659"/>
      <c r="C107" s="659"/>
      <c r="D107" s="659"/>
      <c r="E107" s="659"/>
    </row>
    <row r="108" spans="1:5">
      <c r="A108" s="515" t="s">
        <v>109</v>
      </c>
      <c r="B108" s="515"/>
      <c r="C108" s="515"/>
      <c r="D108" s="515"/>
      <c r="E108" s="515"/>
    </row>
    <row r="109" spans="1:5">
      <c r="A109" s="515"/>
      <c r="B109" s="515"/>
      <c r="C109" s="515"/>
      <c r="D109" s="515"/>
      <c r="E109" s="515"/>
    </row>
    <row r="110" spans="1:5">
      <c r="A110" s="515"/>
      <c r="B110" s="515"/>
      <c r="C110" s="515"/>
      <c r="D110" s="515"/>
      <c r="E110" s="515"/>
    </row>
  </sheetData>
  <mergeCells count="10">
    <mergeCell ref="C27:C29"/>
    <mergeCell ref="D27:D29"/>
    <mergeCell ref="E27:E29"/>
    <mergeCell ref="D1:E1"/>
    <mergeCell ref="A2:E2"/>
    <mergeCell ref="A3:E3"/>
    <mergeCell ref="A4:E4"/>
    <mergeCell ref="C24:C26"/>
    <mergeCell ref="D24:D26"/>
    <mergeCell ref="E24:E26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2"/>
  <sheetViews>
    <sheetView topLeftCell="A77" workbookViewId="0">
      <selection activeCell="E95" sqref="E95"/>
    </sheetView>
  </sheetViews>
  <sheetFormatPr defaultColWidth="11.5703125" defaultRowHeight="15"/>
  <cols>
    <col min="1" max="1" width="69.7109375" customWidth="1"/>
    <col min="2" max="2" width="45.28515625" customWidth="1"/>
    <col min="3" max="4" width="14" customWidth="1"/>
    <col min="5" max="5" width="17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64.5" customHeight="1">
      <c r="A1" s="675" t="s">
        <v>125</v>
      </c>
      <c r="B1" s="675"/>
      <c r="C1" s="675"/>
      <c r="D1" s="675"/>
      <c r="E1" s="675"/>
    </row>
    <row r="2" spans="1:5" ht="7.5" customHeight="1" thickBot="1">
      <c r="A2" s="676"/>
      <c r="B2" s="676"/>
      <c r="C2" s="676"/>
      <c r="D2" s="676"/>
      <c r="E2" s="676"/>
    </row>
    <row r="3" spans="1:5">
      <c r="A3" s="2" t="s">
        <v>5</v>
      </c>
      <c r="B3" s="3"/>
      <c r="C3" s="4"/>
      <c r="D3" s="4"/>
      <c r="E3" s="5"/>
    </row>
    <row r="4" spans="1:5">
      <c r="A4" s="6" t="s">
        <v>6</v>
      </c>
      <c r="B4" s="7">
        <v>1375.6</v>
      </c>
      <c r="C4" s="8"/>
      <c r="D4" s="8"/>
      <c r="E4" s="9"/>
    </row>
    <row r="5" spans="1:5">
      <c r="A5" s="143" t="s">
        <v>7</v>
      </c>
      <c r="B5" s="10" t="s">
        <v>8</v>
      </c>
      <c r="C5" s="11"/>
      <c r="D5" s="11"/>
      <c r="E5" s="12"/>
    </row>
    <row r="6" spans="1:5">
      <c r="A6" s="147" t="s">
        <v>9</v>
      </c>
      <c r="B6" s="294">
        <v>1375.6</v>
      </c>
      <c r="C6" s="14"/>
      <c r="D6" s="14"/>
      <c r="E6" s="15"/>
    </row>
    <row r="7" spans="1:5">
      <c r="A7" s="164" t="s">
        <v>10</v>
      </c>
      <c r="B7" s="16"/>
      <c r="C7" s="17"/>
      <c r="D7" s="17"/>
      <c r="E7" s="18"/>
    </row>
    <row r="8" spans="1:5">
      <c r="A8" s="293" t="s">
        <v>121</v>
      </c>
      <c r="B8" s="13">
        <v>874.7</v>
      </c>
      <c r="C8" s="11"/>
      <c r="D8" s="11"/>
      <c r="E8" s="12"/>
    </row>
    <row r="9" spans="1:5">
      <c r="A9" s="155" t="s">
        <v>122</v>
      </c>
      <c r="B9" s="16">
        <v>335.5</v>
      </c>
      <c r="C9" s="17"/>
      <c r="D9" s="17"/>
      <c r="E9" s="18"/>
    </row>
    <row r="10" spans="1:5">
      <c r="A10" s="151" t="s">
        <v>11</v>
      </c>
      <c r="B10" s="16">
        <v>3</v>
      </c>
      <c r="C10" s="17"/>
      <c r="D10" s="17"/>
      <c r="E10" s="18"/>
    </row>
    <row r="11" spans="1:5" ht="15.75" thickBot="1">
      <c r="A11" s="289" t="s">
        <v>12</v>
      </c>
      <c r="B11" s="295">
        <v>2</v>
      </c>
      <c r="C11" s="296"/>
      <c r="D11" s="296"/>
      <c r="E11" s="297"/>
    </row>
    <row r="12" spans="1:5">
      <c r="A12" s="19"/>
      <c r="B12" s="20"/>
      <c r="C12" s="21" t="s">
        <v>13</v>
      </c>
      <c r="D12" s="22" t="s">
        <v>13</v>
      </c>
      <c r="E12" s="23" t="s">
        <v>14</v>
      </c>
    </row>
    <row r="13" spans="1:5">
      <c r="A13" s="24" t="s">
        <v>15</v>
      </c>
      <c r="B13" s="25" t="s">
        <v>16</v>
      </c>
      <c r="C13" s="26" t="s">
        <v>17</v>
      </c>
      <c r="D13" s="27" t="s">
        <v>17</v>
      </c>
      <c r="E13" s="28" t="s">
        <v>18</v>
      </c>
    </row>
    <row r="14" spans="1:5">
      <c r="A14" s="24" t="s">
        <v>19</v>
      </c>
      <c r="B14" s="25" t="s">
        <v>20</v>
      </c>
      <c r="C14" s="26" t="s">
        <v>21</v>
      </c>
      <c r="D14" s="27" t="s">
        <v>22</v>
      </c>
      <c r="E14" s="29" t="s">
        <v>23</v>
      </c>
    </row>
    <row r="15" spans="1:5">
      <c r="A15" s="30"/>
      <c r="B15" s="31"/>
      <c r="C15" s="14" t="s">
        <v>24</v>
      </c>
      <c r="D15" s="32" t="s">
        <v>24</v>
      </c>
      <c r="E15" s="28" t="s">
        <v>25</v>
      </c>
    </row>
    <row r="16" spans="1:5" ht="15.75" thickBot="1">
      <c r="A16" s="30"/>
      <c r="B16" s="31"/>
      <c r="C16" s="26" t="s">
        <v>26</v>
      </c>
      <c r="D16" s="27" t="s">
        <v>26</v>
      </c>
      <c r="E16" s="28" t="s">
        <v>26</v>
      </c>
    </row>
    <row r="17" spans="1:5" ht="59.25" customHeight="1">
      <c r="A17" s="33" t="s">
        <v>27</v>
      </c>
      <c r="B17" s="34"/>
      <c r="C17" s="35">
        <f>E17*B4*12</f>
        <v>61571.855999999992</v>
      </c>
      <c r="D17" s="36">
        <f>C17/12</f>
        <v>5130.9879999999994</v>
      </c>
      <c r="E17" s="37">
        <f>3.73</f>
        <v>3.73</v>
      </c>
    </row>
    <row r="18" spans="1:5" ht="146.25" customHeight="1">
      <c r="A18" s="38" t="s">
        <v>28</v>
      </c>
      <c r="B18" s="34" t="s">
        <v>29</v>
      </c>
      <c r="C18" s="39"/>
      <c r="D18" s="40"/>
      <c r="E18" s="41"/>
    </row>
    <row r="19" spans="1:5" ht="78.75" hidden="1" customHeight="1">
      <c r="A19" s="42"/>
      <c r="B19" s="43"/>
      <c r="C19" s="44"/>
      <c r="D19" s="45"/>
      <c r="E19" s="46"/>
    </row>
    <row r="20" spans="1:5" ht="28.5">
      <c r="A20" s="47" t="s">
        <v>30</v>
      </c>
      <c r="B20" s="48"/>
      <c r="C20" s="49">
        <f>E20*B4*12</f>
        <v>62892.432000000001</v>
      </c>
      <c r="D20" s="50">
        <f>C20/12</f>
        <v>5241.0360000000001</v>
      </c>
      <c r="E20" s="51">
        <v>3.81</v>
      </c>
    </row>
    <row r="21" spans="1:5" ht="116.25" customHeight="1">
      <c r="A21" s="38" t="s">
        <v>28</v>
      </c>
      <c r="B21" s="34" t="s">
        <v>31</v>
      </c>
      <c r="C21" s="52"/>
      <c r="D21" s="53"/>
      <c r="E21" s="51"/>
    </row>
    <row r="22" spans="1:5">
      <c r="A22" s="54" t="s">
        <v>32</v>
      </c>
      <c r="B22" s="55" t="s">
        <v>33</v>
      </c>
      <c r="C22" s="56">
        <f>E22*12*B4</f>
        <v>39617.279999999992</v>
      </c>
      <c r="D22" s="57">
        <f>C22/12</f>
        <v>3301.4399999999991</v>
      </c>
      <c r="E22" s="58">
        <v>2.4</v>
      </c>
    </row>
    <row r="23" spans="1:5">
      <c r="A23" s="59" t="s">
        <v>34</v>
      </c>
      <c r="B23" s="25" t="s">
        <v>35</v>
      </c>
      <c r="C23" s="60"/>
      <c r="D23" s="61"/>
      <c r="E23" s="62" t="s">
        <v>24</v>
      </c>
    </row>
    <row r="24" spans="1:5">
      <c r="A24" s="59" t="s">
        <v>36</v>
      </c>
      <c r="B24" s="25" t="s">
        <v>37</v>
      </c>
      <c r="C24" s="60"/>
      <c r="D24" s="61"/>
      <c r="E24" s="62"/>
    </row>
    <row r="25" spans="1:5">
      <c r="A25" s="59"/>
      <c r="B25" s="25"/>
      <c r="C25" s="60"/>
      <c r="D25" s="61"/>
      <c r="E25" s="62"/>
    </row>
    <row r="26" spans="1:5">
      <c r="A26" s="54" t="s">
        <v>38</v>
      </c>
      <c r="B26" s="55" t="s">
        <v>39</v>
      </c>
      <c r="C26" s="56">
        <f>E26*12*B4</f>
        <v>35490.479999999996</v>
      </c>
      <c r="D26" s="57">
        <f>C26/12</f>
        <v>2957.5399999999995</v>
      </c>
      <c r="E26" s="58">
        <v>2.15</v>
      </c>
    </row>
    <row r="27" spans="1:5">
      <c r="A27" s="59" t="s">
        <v>40</v>
      </c>
      <c r="B27" s="25"/>
      <c r="C27" s="60"/>
      <c r="D27" s="61"/>
      <c r="E27" s="62"/>
    </row>
    <row r="28" spans="1:5">
      <c r="A28" s="63" t="s">
        <v>41</v>
      </c>
      <c r="B28" s="64"/>
      <c r="C28" s="65"/>
      <c r="D28" s="66"/>
      <c r="E28" s="67"/>
    </row>
    <row r="29" spans="1:5" ht="28.5">
      <c r="A29" s="68" t="s">
        <v>42</v>
      </c>
      <c r="B29" s="55"/>
      <c r="C29" s="69">
        <f>E29*12*B4</f>
        <v>109442.73599999999</v>
      </c>
      <c r="D29" s="70">
        <f>C29/12</f>
        <v>9120.2279999999992</v>
      </c>
      <c r="E29" s="71">
        <v>6.63</v>
      </c>
    </row>
    <row r="30" spans="1:5">
      <c r="A30" s="72" t="s">
        <v>43</v>
      </c>
      <c r="B30" s="73" t="s">
        <v>44</v>
      </c>
      <c r="C30" s="74"/>
      <c r="D30" s="75"/>
      <c r="E30" s="76"/>
    </row>
    <row r="31" spans="1:5">
      <c r="A31" s="77" t="s">
        <v>45</v>
      </c>
      <c r="B31" s="78"/>
      <c r="C31" s="74"/>
      <c r="D31" s="75"/>
      <c r="E31" s="76"/>
    </row>
    <row r="32" spans="1:5">
      <c r="A32" s="72" t="s">
        <v>46</v>
      </c>
      <c r="B32" s="73" t="s">
        <v>47</v>
      </c>
      <c r="C32" s="74"/>
      <c r="D32" s="75"/>
      <c r="E32" s="76"/>
    </row>
    <row r="33" spans="1:5">
      <c r="A33" s="77"/>
      <c r="B33" s="78"/>
      <c r="C33" s="74"/>
      <c r="D33" s="75"/>
      <c r="E33" s="76"/>
    </row>
    <row r="34" spans="1:5">
      <c r="A34" s="79" t="s">
        <v>48</v>
      </c>
      <c r="B34" s="73"/>
      <c r="C34" s="74"/>
      <c r="D34" s="75"/>
      <c r="E34" s="76"/>
    </row>
    <row r="35" spans="1:5">
      <c r="A35" s="80" t="s">
        <v>49</v>
      </c>
      <c r="B35" s="81" t="s">
        <v>47</v>
      </c>
      <c r="C35" s="74"/>
      <c r="D35" s="75"/>
      <c r="E35" s="76"/>
    </row>
    <row r="36" spans="1:5">
      <c r="A36" s="79" t="s">
        <v>50</v>
      </c>
      <c r="B36" s="73"/>
      <c r="C36" s="74"/>
      <c r="D36" s="75"/>
      <c r="E36" s="76"/>
    </row>
    <row r="37" spans="1:5">
      <c r="A37" s="80" t="s">
        <v>51</v>
      </c>
      <c r="B37" s="81" t="s">
        <v>0</v>
      </c>
      <c r="C37" s="74"/>
      <c r="D37" s="75"/>
      <c r="E37" s="76"/>
    </row>
    <row r="38" spans="1:5">
      <c r="A38" s="80" t="s">
        <v>52</v>
      </c>
      <c r="B38" s="78" t="s">
        <v>0</v>
      </c>
      <c r="C38" s="74"/>
      <c r="D38" s="75"/>
      <c r="E38" s="76"/>
    </row>
    <row r="39" spans="1:5">
      <c r="A39" s="82" t="s">
        <v>53</v>
      </c>
      <c r="B39" s="81"/>
      <c r="C39" s="74"/>
      <c r="D39" s="75"/>
      <c r="E39" s="76"/>
    </row>
    <row r="40" spans="1:5">
      <c r="A40" s="82" t="s">
        <v>54</v>
      </c>
      <c r="B40" s="81"/>
      <c r="C40" s="74"/>
      <c r="D40" s="75"/>
      <c r="E40" s="76"/>
    </row>
    <row r="41" spans="1:5">
      <c r="A41" s="82" t="s">
        <v>55</v>
      </c>
      <c r="B41" s="81" t="s">
        <v>56</v>
      </c>
      <c r="C41" s="74"/>
      <c r="D41" s="75"/>
      <c r="E41" s="76"/>
    </row>
    <row r="42" spans="1:5" ht="44.25" customHeight="1">
      <c r="A42" s="68" t="s">
        <v>57</v>
      </c>
      <c r="B42" s="55"/>
      <c r="C42" s="56">
        <f>E42*12*B4</f>
        <v>122153.28000000001</v>
      </c>
      <c r="D42" s="57">
        <f>C42/12</f>
        <v>10179.44</v>
      </c>
      <c r="E42" s="58">
        <v>7.4</v>
      </c>
    </row>
    <row r="43" spans="1:5">
      <c r="A43" s="83" t="s">
        <v>58</v>
      </c>
      <c r="B43" s="55"/>
      <c r="C43" s="84"/>
      <c r="D43" s="85"/>
      <c r="E43" s="86"/>
    </row>
    <row r="44" spans="1:5">
      <c r="A44" s="87" t="s">
        <v>59</v>
      </c>
      <c r="B44" s="64"/>
      <c r="C44" s="88"/>
      <c r="D44" s="89"/>
      <c r="E44" s="90"/>
    </row>
    <row r="45" spans="1:5">
      <c r="A45" s="83" t="s">
        <v>60</v>
      </c>
      <c r="B45" s="55" t="s">
        <v>3</v>
      </c>
      <c r="C45" s="26"/>
      <c r="D45" s="27"/>
      <c r="E45" s="28"/>
    </row>
    <row r="46" spans="1:5">
      <c r="A46" s="91" t="s">
        <v>61</v>
      </c>
      <c r="B46" s="92" t="s">
        <v>62</v>
      </c>
      <c r="C46" s="26"/>
      <c r="D46" s="27"/>
      <c r="E46" s="28"/>
    </row>
    <row r="47" spans="1:5">
      <c r="A47" s="93" t="s">
        <v>63</v>
      </c>
      <c r="B47" s="92" t="s">
        <v>62</v>
      </c>
      <c r="C47" s="26"/>
      <c r="D47" s="27"/>
      <c r="E47" s="28"/>
    </row>
    <row r="48" spans="1:5">
      <c r="A48" s="91" t="s">
        <v>64</v>
      </c>
      <c r="B48" s="92" t="s">
        <v>62</v>
      </c>
      <c r="C48" s="26"/>
      <c r="D48" s="27"/>
      <c r="E48" s="28"/>
    </row>
    <row r="49" spans="1:5">
      <c r="A49" s="91" t="s">
        <v>65</v>
      </c>
      <c r="B49" s="92" t="s">
        <v>1</v>
      </c>
      <c r="C49" s="26"/>
      <c r="D49" s="27"/>
      <c r="E49" s="28"/>
    </row>
    <row r="50" spans="1:5">
      <c r="A50" s="91" t="s">
        <v>66</v>
      </c>
      <c r="B50" s="92" t="s">
        <v>3</v>
      </c>
      <c r="C50" s="26"/>
      <c r="D50" s="27"/>
      <c r="E50" s="28"/>
    </row>
    <row r="51" spans="1:5">
      <c r="A51" s="94" t="s">
        <v>67</v>
      </c>
      <c r="B51" s="55"/>
      <c r="C51" s="26"/>
      <c r="D51" s="27"/>
      <c r="E51" s="28"/>
    </row>
    <row r="52" spans="1:5">
      <c r="A52" s="95" t="s">
        <v>68</v>
      </c>
      <c r="B52" s="64" t="s">
        <v>3</v>
      </c>
      <c r="C52" s="26"/>
      <c r="D52" s="27"/>
      <c r="E52" s="28"/>
    </row>
    <row r="53" spans="1:5">
      <c r="A53" s="96" t="s">
        <v>69</v>
      </c>
      <c r="B53" s="55"/>
      <c r="C53" s="84"/>
      <c r="D53" s="85"/>
      <c r="E53" s="86"/>
    </row>
    <row r="54" spans="1:5">
      <c r="A54" s="95" t="s">
        <v>70</v>
      </c>
      <c r="B54" s="64"/>
      <c r="C54" s="88"/>
      <c r="D54" s="89"/>
      <c r="E54" s="90"/>
    </row>
    <row r="55" spans="1:5">
      <c r="A55" s="96" t="s">
        <v>71</v>
      </c>
      <c r="B55" s="55"/>
      <c r="C55" s="26"/>
      <c r="D55" s="27"/>
      <c r="E55" s="28"/>
    </row>
    <row r="56" spans="1:5">
      <c r="A56" s="95" t="s">
        <v>72</v>
      </c>
      <c r="B56" s="64" t="s">
        <v>3</v>
      </c>
      <c r="C56" s="26"/>
      <c r="D56" s="27"/>
      <c r="E56" s="28"/>
    </row>
    <row r="57" spans="1:5">
      <c r="A57" s="91" t="s">
        <v>73</v>
      </c>
      <c r="B57" s="92" t="s">
        <v>3</v>
      </c>
      <c r="C57" s="26"/>
      <c r="D57" s="27"/>
      <c r="E57" s="28"/>
    </row>
    <row r="58" spans="1:5">
      <c r="A58" s="91" t="s">
        <v>74</v>
      </c>
      <c r="B58" s="92" t="s">
        <v>75</v>
      </c>
      <c r="C58" s="26"/>
      <c r="D58" s="27"/>
      <c r="E58" s="28"/>
    </row>
    <row r="59" spans="1:5">
      <c r="A59" s="97" t="s">
        <v>76</v>
      </c>
      <c r="B59" s="92" t="s">
        <v>155</v>
      </c>
      <c r="C59" s="26"/>
      <c r="D59" s="27"/>
      <c r="E59" s="28"/>
    </row>
    <row r="60" spans="1:5">
      <c r="A60" s="98" t="s">
        <v>77</v>
      </c>
      <c r="B60" s="92" t="s">
        <v>156</v>
      </c>
      <c r="C60" s="26"/>
      <c r="D60" s="27"/>
      <c r="E60" s="28"/>
    </row>
    <row r="61" spans="1:5">
      <c r="A61" s="91" t="s">
        <v>65</v>
      </c>
      <c r="B61" s="92" t="s">
        <v>78</v>
      </c>
      <c r="C61" s="26"/>
      <c r="D61" s="27"/>
      <c r="E61" s="28"/>
    </row>
    <row r="62" spans="1:5">
      <c r="A62" s="91" t="s">
        <v>66</v>
      </c>
      <c r="B62" s="92" t="s">
        <v>3</v>
      </c>
      <c r="C62" s="26"/>
      <c r="D62" s="27"/>
      <c r="E62" s="28"/>
    </row>
    <row r="63" spans="1:5">
      <c r="A63" s="91" t="s">
        <v>79</v>
      </c>
      <c r="B63" s="92" t="s">
        <v>2</v>
      </c>
      <c r="C63" s="26"/>
      <c r="D63" s="27"/>
      <c r="E63" s="28"/>
    </row>
    <row r="64" spans="1:5">
      <c r="A64" s="97" t="s">
        <v>80</v>
      </c>
      <c r="B64" s="25" t="s">
        <v>3</v>
      </c>
      <c r="C64" s="26"/>
      <c r="D64" s="27"/>
      <c r="E64" s="28"/>
    </row>
    <row r="65" spans="1:5">
      <c r="A65" s="54" t="s">
        <v>81</v>
      </c>
      <c r="B65" s="55" t="s">
        <v>82</v>
      </c>
      <c r="C65" s="56">
        <f>E65*12*B4</f>
        <v>4126.7999999999993</v>
      </c>
      <c r="D65" s="57">
        <f>C65/12</f>
        <v>343.89999999999992</v>
      </c>
      <c r="E65" s="58">
        <v>0.25</v>
      </c>
    </row>
    <row r="66" spans="1:5">
      <c r="A66" s="63" t="s">
        <v>83</v>
      </c>
      <c r="B66" s="64" t="s">
        <v>84</v>
      </c>
      <c r="C66" s="60"/>
      <c r="D66" s="61"/>
      <c r="E66" s="62"/>
    </row>
    <row r="67" spans="1:5">
      <c r="A67" s="99" t="s">
        <v>85</v>
      </c>
      <c r="B67" s="55"/>
      <c r="C67" s="100">
        <f>C17+C20+C22+C26+C29+C42+C65</f>
        <v>435294.864</v>
      </c>
      <c r="D67" s="100">
        <f>D17+D20+D22+D26+D29+D42+D65</f>
        <v>36274.572</v>
      </c>
      <c r="E67" s="58">
        <f>E17+E20+E22+E26+E29+E42+E65</f>
        <v>26.369999999999997</v>
      </c>
    </row>
    <row r="68" spans="1:5">
      <c r="A68" s="101" t="s">
        <v>86</v>
      </c>
      <c r="B68" s="64"/>
      <c r="C68" s="65"/>
      <c r="D68" s="66"/>
      <c r="E68" s="67"/>
    </row>
    <row r="69" spans="1:5">
      <c r="A69" s="54" t="s">
        <v>87</v>
      </c>
      <c r="B69" s="55"/>
      <c r="C69" s="102">
        <f>E69*12*B4</f>
        <v>65203.44</v>
      </c>
      <c r="D69" s="103">
        <f>C69/12</f>
        <v>5433.62</v>
      </c>
      <c r="E69" s="58">
        <v>3.95</v>
      </c>
    </row>
    <row r="70" spans="1:5">
      <c r="A70" s="59" t="s">
        <v>88</v>
      </c>
      <c r="B70" s="25"/>
      <c r="C70" s="60"/>
      <c r="D70" s="61"/>
      <c r="E70" s="28"/>
    </row>
    <row r="71" spans="1:5">
      <c r="A71" s="63"/>
      <c r="B71" s="64"/>
      <c r="C71" s="65"/>
      <c r="D71" s="66"/>
      <c r="E71" s="104"/>
    </row>
    <row r="72" spans="1:5">
      <c r="A72" s="54" t="s">
        <v>89</v>
      </c>
      <c r="B72" s="72"/>
      <c r="C72" s="102">
        <f>C67+C69</f>
        <v>500498.304</v>
      </c>
      <c r="D72" s="105">
        <f>D67+D69</f>
        <v>41708.192000000003</v>
      </c>
      <c r="E72" s="58">
        <f>E67+E69</f>
        <v>30.319999999999997</v>
      </c>
    </row>
    <row r="73" spans="1:5" ht="15.75" thickBot="1">
      <c r="A73" s="106" t="s">
        <v>90</v>
      </c>
      <c r="B73" s="107"/>
      <c r="C73" s="108"/>
      <c r="D73" s="109"/>
      <c r="E73" s="110"/>
    </row>
    <row r="74" spans="1:5" s="112" customFormat="1">
      <c r="A74" s="111"/>
      <c r="B74" s="31"/>
      <c r="C74" s="111"/>
      <c r="D74" s="111"/>
      <c r="E74" s="26"/>
    </row>
    <row r="75" spans="1:5" s="112" customFormat="1">
      <c r="A75" s="111" t="s">
        <v>91</v>
      </c>
      <c r="B75" s="31"/>
      <c r="C75" s="111"/>
      <c r="D75" s="111"/>
      <c r="E75" s="26"/>
    </row>
    <row r="76" spans="1:5" s="112" customFormat="1" ht="15.75" thickBot="1">
      <c r="A76" s="111"/>
      <c r="B76" s="31"/>
      <c r="C76" s="111"/>
      <c r="D76" s="111"/>
      <c r="E76" s="26"/>
    </row>
    <row r="77" spans="1:5" s="112" customFormat="1">
      <c r="A77" s="19"/>
      <c r="B77" s="20"/>
      <c r="C77" s="21" t="s">
        <v>13</v>
      </c>
      <c r="D77" s="22" t="s">
        <v>13</v>
      </c>
      <c r="E77" s="23" t="s">
        <v>14</v>
      </c>
    </row>
    <row r="78" spans="1:5" s="112" customFormat="1">
      <c r="A78" s="24" t="s">
        <v>15</v>
      </c>
      <c r="B78" s="25" t="s">
        <v>16</v>
      </c>
      <c r="C78" s="26" t="s">
        <v>17</v>
      </c>
      <c r="D78" s="27" t="s">
        <v>17</v>
      </c>
      <c r="E78" s="28" t="s">
        <v>18</v>
      </c>
    </row>
    <row r="79" spans="1:5" s="112" customFormat="1">
      <c r="A79" s="24" t="s">
        <v>19</v>
      </c>
      <c r="B79" s="25" t="s">
        <v>20</v>
      </c>
      <c r="C79" s="26" t="s">
        <v>21</v>
      </c>
      <c r="D79" s="27" t="s">
        <v>22</v>
      </c>
      <c r="E79" s="29" t="s">
        <v>23</v>
      </c>
    </row>
    <row r="80" spans="1:5" s="112" customFormat="1">
      <c r="A80" s="30"/>
      <c r="B80" s="31"/>
      <c r="C80" s="14" t="s">
        <v>24</v>
      </c>
      <c r="D80" s="32" t="s">
        <v>24</v>
      </c>
      <c r="E80" s="28" t="s">
        <v>25</v>
      </c>
    </row>
    <row r="81" spans="1:5" s="112" customFormat="1" ht="15.75" thickBot="1">
      <c r="A81" s="30"/>
      <c r="B81" s="31"/>
      <c r="C81" s="26" t="s">
        <v>26</v>
      </c>
      <c r="D81" s="27" t="s">
        <v>26</v>
      </c>
      <c r="E81" s="28" t="s">
        <v>26</v>
      </c>
    </row>
    <row r="82" spans="1:5">
      <c r="A82" s="113" t="s">
        <v>92</v>
      </c>
      <c r="B82" s="114" t="s">
        <v>93</v>
      </c>
      <c r="C82" s="115"/>
      <c r="D82" s="116"/>
      <c r="E82" s="117"/>
    </row>
    <row r="83" spans="1:5">
      <c r="A83" s="118" t="s">
        <v>94</v>
      </c>
      <c r="B83" s="25"/>
      <c r="C83" s="119">
        <f>D83*12</f>
        <v>86662.799999999988</v>
      </c>
      <c r="D83" s="103">
        <f>E83*B4</f>
        <v>7221.9</v>
      </c>
      <c r="E83" s="120">
        <v>5.25</v>
      </c>
    </row>
    <row r="84" spans="1:5" ht="15.75" thickBot="1">
      <c r="A84" s="121"/>
      <c r="B84" s="122"/>
      <c r="C84" s="123"/>
      <c r="D84" s="124"/>
      <c r="E84" s="125"/>
    </row>
    <row r="85" spans="1:5">
      <c r="A85" s="118" t="s">
        <v>95</v>
      </c>
      <c r="B85" s="25"/>
      <c r="C85" s="119"/>
      <c r="D85" s="103"/>
      <c r="E85" s="62"/>
    </row>
    <row r="86" spans="1:5">
      <c r="A86" s="118"/>
      <c r="B86" s="25" t="s">
        <v>96</v>
      </c>
      <c r="C86" s="119">
        <f>D86*12</f>
        <v>268242</v>
      </c>
      <c r="D86" s="103">
        <f>E86*B4</f>
        <v>22353.5</v>
      </c>
      <c r="E86" s="120">
        <v>16.25</v>
      </c>
    </row>
    <row r="87" spans="1:5" ht="15.75" thickBot="1">
      <c r="A87" s="126"/>
      <c r="B87" s="122"/>
      <c r="C87" s="127"/>
      <c r="D87" s="128"/>
      <c r="E87" s="125"/>
    </row>
    <row r="88" spans="1:5">
      <c r="A88" s="113" t="s">
        <v>97</v>
      </c>
      <c r="B88" s="114"/>
      <c r="C88" s="129"/>
      <c r="D88" s="130"/>
      <c r="E88" s="131"/>
    </row>
    <row r="89" spans="1:5">
      <c r="A89" s="118" t="s">
        <v>98</v>
      </c>
      <c r="B89" s="25" t="s">
        <v>96</v>
      </c>
      <c r="C89" s="119">
        <f>D89*12</f>
        <v>22449.792000000001</v>
      </c>
      <c r="D89" s="103">
        <f>E89*B4</f>
        <v>1870.816</v>
      </c>
      <c r="E89" s="120">
        <v>1.36</v>
      </c>
    </row>
    <row r="90" spans="1:5" ht="15.75" thickBot="1">
      <c r="A90" s="126"/>
      <c r="B90" s="122"/>
      <c r="C90" s="127"/>
      <c r="D90" s="128"/>
      <c r="E90" s="125"/>
    </row>
    <row r="91" spans="1:5">
      <c r="A91" s="118" t="s">
        <v>99</v>
      </c>
      <c r="B91" s="25" t="s">
        <v>100</v>
      </c>
      <c r="C91" s="119">
        <f>D91*12</f>
        <v>25256.016000000003</v>
      </c>
      <c r="D91" s="103">
        <f>E91*B4</f>
        <v>2104.6680000000001</v>
      </c>
      <c r="E91" s="120">
        <v>1.53</v>
      </c>
    </row>
    <row r="92" spans="1:5" ht="15.75" thickBot="1">
      <c r="A92" s="118"/>
      <c r="B92" s="25"/>
      <c r="C92" s="132"/>
      <c r="D92" s="128"/>
      <c r="E92" s="125"/>
    </row>
    <row r="93" spans="1:5">
      <c r="A93" s="265" t="s">
        <v>157</v>
      </c>
      <c r="B93" s="114" t="s">
        <v>100</v>
      </c>
      <c r="C93" s="119">
        <f>D93*12</f>
        <v>44074.224000000002</v>
      </c>
      <c r="D93" s="103">
        <f>E93*B4</f>
        <v>3672.8519999999999</v>
      </c>
      <c r="E93" s="120">
        <v>2.67</v>
      </c>
    </row>
    <row r="94" spans="1:5" ht="15.75" thickBot="1">
      <c r="A94" s="275" t="s">
        <v>158</v>
      </c>
      <c r="B94" s="122"/>
      <c r="C94" s="127"/>
      <c r="D94" s="128"/>
      <c r="E94" s="125"/>
    </row>
    <row r="95" spans="1:5">
      <c r="A95" s="54" t="s">
        <v>101</v>
      </c>
      <c r="B95" s="72"/>
      <c r="C95" s="102">
        <f>C83+C86+C91+C93+C89</f>
        <v>446684.83199999999</v>
      </c>
      <c r="D95" s="105">
        <f>D83+D86+D91+D93+D89</f>
        <v>37223.736000000004</v>
      </c>
      <c r="E95" s="58">
        <f>E83+E86+E91+E93+E89</f>
        <v>27.060000000000002</v>
      </c>
    </row>
    <row r="96" spans="1:5" ht="15.75" thickBot="1">
      <c r="A96" s="106" t="s">
        <v>102</v>
      </c>
      <c r="B96" s="107"/>
      <c r="C96" s="108"/>
      <c r="D96" s="109"/>
      <c r="E96" s="110"/>
    </row>
    <row r="97" spans="1:5">
      <c r="A97" s="111"/>
      <c r="B97" s="14"/>
      <c r="C97" s="111"/>
      <c r="D97" s="111"/>
      <c r="E97" s="26"/>
    </row>
    <row r="98" spans="1:5">
      <c r="E98" s="133">
        <f>E72+E95</f>
        <v>57.379999999999995</v>
      </c>
    </row>
    <row r="107" spans="1:5">
      <c r="A107" t="s">
        <v>103</v>
      </c>
      <c r="C107" t="s">
        <v>104</v>
      </c>
    </row>
    <row r="108" spans="1:5">
      <c r="A108" t="s">
        <v>105</v>
      </c>
      <c r="C108" t="s">
        <v>106</v>
      </c>
    </row>
    <row r="111" spans="1:5">
      <c r="A111" t="s">
        <v>107</v>
      </c>
      <c r="C111" t="s">
        <v>108</v>
      </c>
    </row>
    <row r="112" spans="1:5">
      <c r="A112" t="s">
        <v>109</v>
      </c>
    </row>
  </sheetData>
  <mergeCells count="1">
    <mergeCell ref="A1:E2"/>
  </mergeCells>
  <pageMargins left="0.3" right="0.17" top="0.28999999999999998" bottom="0.31" header="0.3" footer="0.3"/>
  <pageSetup paperSize="9" scale="6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2"/>
  <sheetViews>
    <sheetView topLeftCell="A81" workbookViewId="0">
      <selection activeCell="E99" sqref="E99"/>
    </sheetView>
  </sheetViews>
  <sheetFormatPr defaultColWidth="11.5703125" defaultRowHeight="15"/>
  <cols>
    <col min="1" max="1" width="69.7109375" customWidth="1"/>
    <col min="2" max="2" width="45.28515625" customWidth="1"/>
    <col min="3" max="4" width="14" customWidth="1"/>
    <col min="5" max="5" width="15.710937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64.5" customHeight="1">
      <c r="A1" s="675" t="s">
        <v>4</v>
      </c>
      <c r="B1" s="675"/>
      <c r="C1" s="675"/>
      <c r="D1" s="675"/>
      <c r="E1" s="675"/>
    </row>
    <row r="2" spans="1:5" ht="7.5" customHeight="1" thickBot="1">
      <c r="A2" s="676"/>
      <c r="B2" s="676"/>
      <c r="C2" s="676"/>
      <c r="D2" s="676"/>
      <c r="E2" s="676"/>
    </row>
    <row r="3" spans="1:5">
      <c r="A3" s="2" t="s">
        <v>5</v>
      </c>
      <c r="B3" s="3"/>
      <c r="C3" s="4"/>
      <c r="D3" s="4"/>
      <c r="E3" s="5"/>
    </row>
    <row r="4" spans="1:5">
      <c r="A4" s="6" t="s">
        <v>6</v>
      </c>
      <c r="B4" s="7">
        <v>2122.4</v>
      </c>
      <c r="C4" s="8"/>
      <c r="D4" s="8"/>
      <c r="E4" s="9"/>
    </row>
    <row r="5" spans="1:5">
      <c r="A5" s="143" t="s">
        <v>7</v>
      </c>
      <c r="B5" s="10" t="s">
        <v>8</v>
      </c>
      <c r="C5" s="11"/>
      <c r="D5" s="11"/>
      <c r="E5" s="12"/>
    </row>
    <row r="6" spans="1:5">
      <c r="A6" s="147" t="s">
        <v>9</v>
      </c>
      <c r="B6" s="294">
        <v>2122.4</v>
      </c>
      <c r="C6" s="14"/>
      <c r="D6" s="14"/>
      <c r="E6" s="15"/>
    </row>
    <row r="7" spans="1:5">
      <c r="A7" s="164" t="s">
        <v>10</v>
      </c>
      <c r="B7" s="16"/>
      <c r="C7" s="17"/>
      <c r="D7" s="17"/>
      <c r="E7" s="18"/>
    </row>
    <row r="8" spans="1:5">
      <c r="A8" s="293" t="s">
        <v>121</v>
      </c>
      <c r="B8" s="13">
        <v>1257.4000000000001</v>
      </c>
      <c r="C8" s="11"/>
      <c r="D8" s="11"/>
      <c r="E8" s="12"/>
    </row>
    <row r="9" spans="1:5">
      <c r="A9" s="155" t="s">
        <v>122</v>
      </c>
      <c r="B9" s="16">
        <v>439.6</v>
      </c>
      <c r="C9" s="17"/>
      <c r="D9" s="17"/>
      <c r="E9" s="18"/>
    </row>
    <row r="10" spans="1:5">
      <c r="A10" s="151" t="s">
        <v>11</v>
      </c>
      <c r="B10" s="16">
        <v>3</v>
      </c>
      <c r="C10" s="17"/>
      <c r="D10" s="17"/>
      <c r="E10" s="18"/>
    </row>
    <row r="11" spans="1:5" ht="15.75" thickBot="1">
      <c r="A11" s="289" t="s">
        <v>12</v>
      </c>
      <c r="B11" s="295">
        <v>3</v>
      </c>
      <c r="C11" s="296"/>
      <c r="D11" s="296"/>
      <c r="E11" s="297"/>
    </row>
    <row r="12" spans="1:5">
      <c r="A12" s="19"/>
      <c r="B12" s="20"/>
      <c r="C12" s="21" t="s">
        <v>13</v>
      </c>
      <c r="D12" s="22" t="s">
        <v>13</v>
      </c>
      <c r="E12" s="23" t="s">
        <v>14</v>
      </c>
    </row>
    <row r="13" spans="1:5">
      <c r="A13" s="24" t="s">
        <v>15</v>
      </c>
      <c r="B13" s="25" t="s">
        <v>16</v>
      </c>
      <c r="C13" s="26" t="s">
        <v>17</v>
      </c>
      <c r="D13" s="27" t="s">
        <v>17</v>
      </c>
      <c r="E13" s="28" t="s">
        <v>18</v>
      </c>
    </row>
    <row r="14" spans="1:5">
      <c r="A14" s="24" t="s">
        <v>19</v>
      </c>
      <c r="B14" s="25" t="s">
        <v>20</v>
      </c>
      <c r="C14" s="26" t="s">
        <v>21</v>
      </c>
      <c r="D14" s="27" t="s">
        <v>22</v>
      </c>
      <c r="E14" s="29" t="s">
        <v>23</v>
      </c>
    </row>
    <row r="15" spans="1:5">
      <c r="A15" s="30"/>
      <c r="B15" s="31"/>
      <c r="C15" s="14" t="s">
        <v>24</v>
      </c>
      <c r="D15" s="32" t="s">
        <v>24</v>
      </c>
      <c r="E15" s="28" t="s">
        <v>25</v>
      </c>
    </row>
    <row r="16" spans="1:5" ht="15.75" thickBot="1">
      <c r="A16" s="30"/>
      <c r="B16" s="31"/>
      <c r="C16" s="26" t="s">
        <v>26</v>
      </c>
      <c r="D16" s="27" t="s">
        <v>26</v>
      </c>
      <c r="E16" s="28" t="s">
        <v>26</v>
      </c>
    </row>
    <row r="17" spans="1:5" ht="59.25" customHeight="1">
      <c r="A17" s="33" t="s">
        <v>27</v>
      </c>
      <c r="B17" s="34"/>
      <c r="C17" s="35">
        <f>E17*B4*12</f>
        <v>94998.624000000011</v>
      </c>
      <c r="D17" s="36">
        <f>C17/12</f>
        <v>7916.5520000000006</v>
      </c>
      <c r="E17" s="37">
        <f>3.73</f>
        <v>3.73</v>
      </c>
    </row>
    <row r="18" spans="1:5" ht="146.25" customHeight="1">
      <c r="A18" s="38" t="s">
        <v>28</v>
      </c>
      <c r="B18" s="34" t="s">
        <v>29</v>
      </c>
      <c r="C18" s="39"/>
      <c r="D18" s="40"/>
      <c r="E18" s="41"/>
    </row>
    <row r="19" spans="1:5" ht="78.75" hidden="1" customHeight="1">
      <c r="A19" s="42"/>
      <c r="B19" s="43"/>
      <c r="C19" s="44"/>
      <c r="D19" s="45"/>
      <c r="E19" s="46"/>
    </row>
    <row r="20" spans="1:5" ht="28.5">
      <c r="A20" s="47" t="s">
        <v>30</v>
      </c>
      <c r="B20" s="48"/>
      <c r="C20" s="49">
        <f>E20*B4*12</f>
        <v>97036.127999999997</v>
      </c>
      <c r="D20" s="50">
        <f>C20/12</f>
        <v>8086.3440000000001</v>
      </c>
      <c r="E20" s="51">
        <v>3.81</v>
      </c>
    </row>
    <row r="21" spans="1:5" ht="116.25" customHeight="1">
      <c r="A21" s="38" t="s">
        <v>28</v>
      </c>
      <c r="B21" s="34" t="s">
        <v>31</v>
      </c>
      <c r="C21" s="52"/>
      <c r="D21" s="53"/>
      <c r="E21" s="51"/>
    </row>
    <row r="22" spans="1:5">
      <c r="A22" s="54" t="s">
        <v>32</v>
      </c>
      <c r="B22" s="55" t="s">
        <v>33</v>
      </c>
      <c r="C22" s="56">
        <f>E22*12*B4</f>
        <v>61125.119999999995</v>
      </c>
      <c r="D22" s="57">
        <f>C22/12</f>
        <v>5093.7599999999993</v>
      </c>
      <c r="E22" s="58">
        <v>2.4</v>
      </c>
    </row>
    <row r="23" spans="1:5">
      <c r="A23" s="59" t="s">
        <v>34</v>
      </c>
      <c r="B23" s="25" t="s">
        <v>35</v>
      </c>
      <c r="C23" s="60"/>
      <c r="D23" s="61"/>
      <c r="E23" s="62" t="s">
        <v>24</v>
      </c>
    </row>
    <row r="24" spans="1:5">
      <c r="A24" s="59" t="s">
        <v>36</v>
      </c>
      <c r="B24" s="25" t="s">
        <v>37</v>
      </c>
      <c r="C24" s="60"/>
      <c r="D24" s="61"/>
      <c r="E24" s="62"/>
    </row>
    <row r="25" spans="1:5">
      <c r="A25" s="59"/>
      <c r="B25" s="25"/>
      <c r="C25" s="60"/>
      <c r="D25" s="61"/>
      <c r="E25" s="62"/>
    </row>
    <row r="26" spans="1:5">
      <c r="A26" s="54" t="s">
        <v>38</v>
      </c>
      <c r="B26" s="55" t="s">
        <v>39</v>
      </c>
      <c r="C26" s="56">
        <f>E26*12*B4</f>
        <v>54757.919999999998</v>
      </c>
      <c r="D26" s="57">
        <f>C26/12</f>
        <v>4563.16</v>
      </c>
      <c r="E26" s="58">
        <v>2.15</v>
      </c>
    </row>
    <row r="27" spans="1:5">
      <c r="A27" s="59" t="s">
        <v>40</v>
      </c>
      <c r="B27" s="25"/>
      <c r="C27" s="60"/>
      <c r="D27" s="61"/>
      <c r="E27" s="62"/>
    </row>
    <row r="28" spans="1:5">
      <c r="A28" s="63" t="s">
        <v>41</v>
      </c>
      <c r="B28" s="64"/>
      <c r="C28" s="65"/>
      <c r="D28" s="66"/>
      <c r="E28" s="67"/>
    </row>
    <row r="29" spans="1:5" ht="28.5">
      <c r="A29" s="68" t="s">
        <v>42</v>
      </c>
      <c r="B29" s="55"/>
      <c r="C29" s="69">
        <f>E29*12*B4</f>
        <v>168858.144</v>
      </c>
      <c r="D29" s="70">
        <f>C29/12</f>
        <v>14071.512000000001</v>
      </c>
      <c r="E29" s="71">
        <v>6.63</v>
      </c>
    </row>
    <row r="30" spans="1:5">
      <c r="A30" s="72" t="s">
        <v>43</v>
      </c>
      <c r="B30" s="73" t="s">
        <v>44</v>
      </c>
      <c r="C30" s="74"/>
      <c r="D30" s="75"/>
      <c r="E30" s="76"/>
    </row>
    <row r="31" spans="1:5">
      <c r="A31" s="77" t="s">
        <v>45</v>
      </c>
      <c r="B31" s="78"/>
      <c r="C31" s="74"/>
      <c r="D31" s="75"/>
      <c r="E31" s="76"/>
    </row>
    <row r="32" spans="1:5">
      <c r="A32" s="72" t="s">
        <v>46</v>
      </c>
      <c r="B32" s="73" t="s">
        <v>47</v>
      </c>
      <c r="C32" s="74"/>
      <c r="D32" s="75"/>
      <c r="E32" s="76"/>
    </row>
    <row r="33" spans="1:5">
      <c r="A33" s="77"/>
      <c r="B33" s="78"/>
      <c r="C33" s="74"/>
      <c r="D33" s="75"/>
      <c r="E33" s="76"/>
    </row>
    <row r="34" spans="1:5">
      <c r="A34" s="79" t="s">
        <v>48</v>
      </c>
      <c r="B34" s="73"/>
      <c r="C34" s="74"/>
      <c r="D34" s="75"/>
      <c r="E34" s="76"/>
    </row>
    <row r="35" spans="1:5">
      <c r="A35" s="80" t="s">
        <v>49</v>
      </c>
      <c r="B35" s="81" t="s">
        <v>47</v>
      </c>
      <c r="C35" s="74"/>
      <c r="D35" s="75"/>
      <c r="E35" s="76"/>
    </row>
    <row r="36" spans="1:5">
      <c r="A36" s="79" t="s">
        <v>50</v>
      </c>
      <c r="B36" s="73"/>
      <c r="C36" s="74"/>
      <c r="D36" s="75"/>
      <c r="E36" s="76"/>
    </row>
    <row r="37" spans="1:5">
      <c r="A37" s="80" t="s">
        <v>51</v>
      </c>
      <c r="B37" s="81" t="s">
        <v>0</v>
      </c>
      <c r="C37" s="74"/>
      <c r="D37" s="75"/>
      <c r="E37" s="76"/>
    </row>
    <row r="38" spans="1:5">
      <c r="A38" s="80" t="s">
        <v>52</v>
      </c>
      <c r="B38" s="78" t="s">
        <v>0</v>
      </c>
      <c r="C38" s="74"/>
      <c r="D38" s="75"/>
      <c r="E38" s="76"/>
    </row>
    <row r="39" spans="1:5">
      <c r="A39" s="82" t="s">
        <v>53</v>
      </c>
      <c r="B39" s="81"/>
      <c r="C39" s="74"/>
      <c r="D39" s="75"/>
      <c r="E39" s="76"/>
    </row>
    <row r="40" spans="1:5">
      <c r="A40" s="82" t="s">
        <v>54</v>
      </c>
      <c r="B40" s="81"/>
      <c r="C40" s="74"/>
      <c r="D40" s="75"/>
      <c r="E40" s="76"/>
    </row>
    <row r="41" spans="1:5">
      <c r="A41" s="82" t="s">
        <v>55</v>
      </c>
      <c r="B41" s="81" t="s">
        <v>56</v>
      </c>
      <c r="C41" s="74"/>
      <c r="D41" s="75"/>
      <c r="E41" s="76"/>
    </row>
    <row r="42" spans="1:5" ht="44.25" customHeight="1">
      <c r="A42" s="68" t="s">
        <v>57</v>
      </c>
      <c r="B42" s="55"/>
      <c r="C42" s="56">
        <f>E42*12*B4</f>
        <v>188469.12000000002</v>
      </c>
      <c r="D42" s="57">
        <f>C42/12</f>
        <v>15705.760000000002</v>
      </c>
      <c r="E42" s="58">
        <v>7.4</v>
      </c>
    </row>
    <row r="43" spans="1:5">
      <c r="A43" s="83" t="s">
        <v>58</v>
      </c>
      <c r="B43" s="55"/>
      <c r="C43" s="84"/>
      <c r="D43" s="85"/>
      <c r="E43" s="86"/>
    </row>
    <row r="44" spans="1:5">
      <c r="A44" s="87" t="s">
        <v>59</v>
      </c>
      <c r="B44" s="64"/>
      <c r="C44" s="88"/>
      <c r="D44" s="89"/>
      <c r="E44" s="90"/>
    </row>
    <row r="45" spans="1:5">
      <c r="A45" s="83" t="s">
        <v>60</v>
      </c>
      <c r="B45" s="55" t="s">
        <v>3</v>
      </c>
      <c r="C45" s="26"/>
      <c r="D45" s="27"/>
      <c r="E45" s="28"/>
    </row>
    <row r="46" spans="1:5">
      <c r="A46" s="91" t="s">
        <v>61</v>
      </c>
      <c r="B46" s="92" t="s">
        <v>62</v>
      </c>
      <c r="C46" s="26"/>
      <c r="D46" s="27"/>
      <c r="E46" s="28"/>
    </row>
    <row r="47" spans="1:5">
      <c r="A47" s="93" t="s">
        <v>63</v>
      </c>
      <c r="B47" s="92" t="s">
        <v>62</v>
      </c>
      <c r="C47" s="26"/>
      <c r="D47" s="27"/>
      <c r="E47" s="28"/>
    </row>
    <row r="48" spans="1:5">
      <c r="A48" s="91" t="s">
        <v>64</v>
      </c>
      <c r="B48" s="92" t="s">
        <v>62</v>
      </c>
      <c r="C48" s="26"/>
      <c r="D48" s="27"/>
      <c r="E48" s="28"/>
    </row>
    <row r="49" spans="1:5">
      <c r="A49" s="91" t="s">
        <v>65</v>
      </c>
      <c r="B49" s="92" t="s">
        <v>1</v>
      </c>
      <c r="C49" s="26"/>
      <c r="D49" s="27"/>
      <c r="E49" s="28"/>
    </row>
    <row r="50" spans="1:5">
      <c r="A50" s="91" t="s">
        <v>66</v>
      </c>
      <c r="B50" s="92" t="s">
        <v>3</v>
      </c>
      <c r="C50" s="26"/>
      <c r="D50" s="27"/>
      <c r="E50" s="28"/>
    </row>
    <row r="51" spans="1:5">
      <c r="A51" s="94" t="s">
        <v>67</v>
      </c>
      <c r="B51" s="55"/>
      <c r="C51" s="26"/>
      <c r="D51" s="27"/>
      <c r="E51" s="28"/>
    </row>
    <row r="52" spans="1:5">
      <c r="A52" s="95" t="s">
        <v>68</v>
      </c>
      <c r="B52" s="64" t="s">
        <v>3</v>
      </c>
      <c r="C52" s="26"/>
      <c r="D52" s="27"/>
      <c r="E52" s="28"/>
    </row>
    <row r="53" spans="1:5">
      <c r="A53" s="96" t="s">
        <v>69</v>
      </c>
      <c r="B53" s="55"/>
      <c r="C53" s="84"/>
      <c r="D53" s="85"/>
      <c r="E53" s="86"/>
    </row>
    <row r="54" spans="1:5">
      <c r="A54" s="95" t="s">
        <v>70</v>
      </c>
      <c r="B54" s="64"/>
      <c r="C54" s="88"/>
      <c r="D54" s="89"/>
      <c r="E54" s="90"/>
    </row>
    <row r="55" spans="1:5">
      <c r="A55" s="96" t="s">
        <v>71</v>
      </c>
      <c r="B55" s="55"/>
      <c r="C55" s="26"/>
      <c r="D55" s="27"/>
      <c r="E55" s="28"/>
    </row>
    <row r="56" spans="1:5">
      <c r="A56" s="95" t="s">
        <v>72</v>
      </c>
      <c r="B56" s="64" t="s">
        <v>3</v>
      </c>
      <c r="C56" s="26"/>
      <c r="D56" s="27"/>
      <c r="E56" s="28"/>
    </row>
    <row r="57" spans="1:5">
      <c r="A57" s="91" t="s">
        <v>73</v>
      </c>
      <c r="B57" s="92" t="s">
        <v>3</v>
      </c>
      <c r="C57" s="26"/>
      <c r="D57" s="27"/>
      <c r="E57" s="28"/>
    </row>
    <row r="58" spans="1:5">
      <c r="A58" s="91" t="s">
        <v>74</v>
      </c>
      <c r="B58" s="92" t="s">
        <v>75</v>
      </c>
      <c r="C58" s="26"/>
      <c r="D58" s="27"/>
      <c r="E58" s="28"/>
    </row>
    <row r="59" spans="1:5">
      <c r="A59" s="97" t="s">
        <v>76</v>
      </c>
      <c r="B59" s="92" t="s">
        <v>155</v>
      </c>
      <c r="C59" s="26"/>
      <c r="D59" s="27"/>
      <c r="E59" s="28"/>
    </row>
    <row r="60" spans="1:5">
      <c r="A60" s="98" t="s">
        <v>77</v>
      </c>
      <c r="B60" s="92" t="s">
        <v>156</v>
      </c>
      <c r="C60" s="26"/>
      <c r="D60" s="27"/>
      <c r="E60" s="28"/>
    </row>
    <row r="61" spans="1:5">
      <c r="A61" s="91" t="s">
        <v>65</v>
      </c>
      <c r="B61" s="92" t="s">
        <v>78</v>
      </c>
      <c r="C61" s="26"/>
      <c r="D61" s="27"/>
      <c r="E61" s="28"/>
    </row>
    <row r="62" spans="1:5">
      <c r="A62" s="91" t="s">
        <v>66</v>
      </c>
      <c r="B62" s="92" t="s">
        <v>3</v>
      </c>
      <c r="C62" s="26"/>
      <c r="D62" s="27"/>
      <c r="E62" s="28"/>
    </row>
    <row r="63" spans="1:5">
      <c r="A63" s="91" t="s">
        <v>79</v>
      </c>
      <c r="B63" s="92" t="s">
        <v>2</v>
      </c>
      <c r="C63" s="26"/>
      <c r="D63" s="27"/>
      <c r="E63" s="28"/>
    </row>
    <row r="64" spans="1:5">
      <c r="A64" s="97" t="s">
        <v>80</v>
      </c>
      <c r="B64" s="25" t="s">
        <v>3</v>
      </c>
      <c r="C64" s="26"/>
      <c r="D64" s="27"/>
      <c r="E64" s="28"/>
    </row>
    <row r="65" spans="1:5">
      <c r="A65" s="54" t="s">
        <v>81</v>
      </c>
      <c r="B65" s="55" t="s">
        <v>82</v>
      </c>
      <c r="C65" s="56">
        <f>E65*12*B4</f>
        <v>6367.2000000000007</v>
      </c>
      <c r="D65" s="57">
        <f>C65/12</f>
        <v>530.6</v>
      </c>
      <c r="E65" s="58">
        <v>0.25</v>
      </c>
    </row>
    <row r="66" spans="1:5">
      <c r="A66" s="63" t="s">
        <v>83</v>
      </c>
      <c r="B66" s="64" t="s">
        <v>84</v>
      </c>
      <c r="C66" s="60"/>
      <c r="D66" s="61"/>
      <c r="E66" s="62"/>
    </row>
    <row r="67" spans="1:5">
      <c r="A67" s="99" t="s">
        <v>85</v>
      </c>
      <c r="B67" s="55"/>
      <c r="C67" s="100">
        <f>C17+C20+C22+C26+C29+C42+C65</f>
        <v>671612.25599999994</v>
      </c>
      <c r="D67" s="100">
        <f>D17+D20+D22+D26+D29+D42+D65</f>
        <v>55967.688000000002</v>
      </c>
      <c r="E67" s="58">
        <f>E17+E20+E22+E26+E29+E42+E65</f>
        <v>26.369999999999997</v>
      </c>
    </row>
    <row r="68" spans="1:5">
      <c r="A68" s="101" t="s">
        <v>86</v>
      </c>
      <c r="B68" s="64"/>
      <c r="C68" s="65"/>
      <c r="D68" s="66"/>
      <c r="E68" s="67"/>
    </row>
    <row r="69" spans="1:5">
      <c r="A69" s="54" t="s">
        <v>87</v>
      </c>
      <c r="B69" s="55"/>
      <c r="C69" s="102">
        <f>E69*12*B4</f>
        <v>100601.76000000001</v>
      </c>
      <c r="D69" s="103">
        <f>C69/12</f>
        <v>8383.4800000000014</v>
      </c>
      <c r="E69" s="58">
        <v>3.95</v>
      </c>
    </row>
    <row r="70" spans="1:5">
      <c r="A70" s="59" t="s">
        <v>88</v>
      </c>
      <c r="B70" s="25"/>
      <c r="C70" s="60"/>
      <c r="D70" s="61"/>
      <c r="E70" s="28"/>
    </row>
    <row r="71" spans="1:5">
      <c r="A71" s="63"/>
      <c r="B71" s="64"/>
      <c r="C71" s="65"/>
      <c r="D71" s="66"/>
      <c r="E71" s="104"/>
    </row>
    <row r="72" spans="1:5">
      <c r="A72" s="54" t="s">
        <v>89</v>
      </c>
      <c r="B72" s="72"/>
      <c r="C72" s="102">
        <f>C67+C69</f>
        <v>772214.01599999995</v>
      </c>
      <c r="D72" s="105">
        <f>D67+D69</f>
        <v>64351.168000000005</v>
      </c>
      <c r="E72" s="58">
        <f>E67+E69</f>
        <v>30.319999999999997</v>
      </c>
    </row>
    <row r="73" spans="1:5" ht="15.75" thickBot="1">
      <c r="A73" s="106" t="s">
        <v>90</v>
      </c>
      <c r="B73" s="107"/>
      <c r="C73" s="108"/>
      <c r="D73" s="109"/>
      <c r="E73" s="110"/>
    </row>
    <row r="74" spans="1:5" s="112" customFormat="1">
      <c r="A74" s="111"/>
      <c r="B74" s="31"/>
      <c r="C74" s="111"/>
      <c r="D74" s="111"/>
      <c r="E74" s="26"/>
    </row>
    <row r="75" spans="1:5" s="112" customFormat="1">
      <c r="A75" s="111" t="s">
        <v>91</v>
      </c>
      <c r="B75" s="31"/>
      <c r="C75" s="111"/>
      <c r="D75" s="111"/>
      <c r="E75" s="26"/>
    </row>
    <row r="76" spans="1:5" s="112" customFormat="1" ht="15.75" thickBot="1">
      <c r="A76" s="111"/>
      <c r="B76" s="31"/>
      <c r="C76" s="111"/>
      <c r="D76" s="111"/>
      <c r="E76" s="26"/>
    </row>
    <row r="77" spans="1:5" s="112" customFormat="1">
      <c r="A77" s="19"/>
      <c r="B77" s="20"/>
      <c r="C77" s="21" t="s">
        <v>13</v>
      </c>
      <c r="D77" s="22" t="s">
        <v>13</v>
      </c>
      <c r="E77" s="23" t="s">
        <v>14</v>
      </c>
    </row>
    <row r="78" spans="1:5" s="112" customFormat="1">
      <c r="A78" s="24" t="s">
        <v>15</v>
      </c>
      <c r="B78" s="25" t="s">
        <v>16</v>
      </c>
      <c r="C78" s="26" t="s">
        <v>17</v>
      </c>
      <c r="D78" s="27" t="s">
        <v>17</v>
      </c>
      <c r="E78" s="28" t="s">
        <v>18</v>
      </c>
    </row>
    <row r="79" spans="1:5" s="112" customFormat="1">
      <c r="A79" s="24" t="s">
        <v>19</v>
      </c>
      <c r="B79" s="25" t="s">
        <v>20</v>
      </c>
      <c r="C79" s="26" t="s">
        <v>21</v>
      </c>
      <c r="D79" s="27" t="s">
        <v>22</v>
      </c>
      <c r="E79" s="29" t="s">
        <v>23</v>
      </c>
    </row>
    <row r="80" spans="1:5" s="112" customFormat="1">
      <c r="A80" s="30"/>
      <c r="B80" s="31"/>
      <c r="C80" s="14" t="s">
        <v>24</v>
      </c>
      <c r="D80" s="32" t="s">
        <v>24</v>
      </c>
      <c r="E80" s="28" t="s">
        <v>25</v>
      </c>
    </row>
    <row r="81" spans="1:5" s="112" customFormat="1" ht="15.75" thickBot="1">
      <c r="A81" s="30"/>
      <c r="B81" s="31"/>
      <c r="C81" s="26" t="s">
        <v>26</v>
      </c>
      <c r="D81" s="27" t="s">
        <v>26</v>
      </c>
      <c r="E81" s="28" t="s">
        <v>26</v>
      </c>
    </row>
    <row r="82" spans="1:5">
      <c r="A82" s="113" t="s">
        <v>92</v>
      </c>
      <c r="B82" s="114" t="s">
        <v>93</v>
      </c>
      <c r="C82" s="115"/>
      <c r="D82" s="116"/>
      <c r="E82" s="117"/>
    </row>
    <row r="83" spans="1:5">
      <c r="A83" s="118" t="s">
        <v>94</v>
      </c>
      <c r="B83" s="25"/>
      <c r="C83" s="119"/>
      <c r="D83" s="103"/>
      <c r="E83" s="120" t="s">
        <v>166</v>
      </c>
    </row>
    <row r="84" spans="1:5" ht="15.75" thickBot="1">
      <c r="A84" s="121"/>
      <c r="B84" s="122"/>
      <c r="C84" s="123"/>
      <c r="D84" s="124"/>
      <c r="E84" s="125"/>
    </row>
    <row r="85" spans="1:5">
      <c r="A85" s="118" t="s">
        <v>95</v>
      </c>
      <c r="B85" s="25"/>
      <c r="C85" s="119"/>
      <c r="D85" s="103"/>
      <c r="E85" s="62"/>
    </row>
    <row r="86" spans="1:5">
      <c r="A86" s="118"/>
      <c r="B86" s="25" t="s">
        <v>96</v>
      </c>
      <c r="C86" s="119">
        <f>D86*12</f>
        <v>413868</v>
      </c>
      <c r="D86" s="103">
        <f>E86*B4</f>
        <v>34489</v>
      </c>
      <c r="E86" s="120">
        <v>16.25</v>
      </c>
    </row>
    <row r="87" spans="1:5" ht="15.75" thickBot="1">
      <c r="A87" s="126"/>
      <c r="B87" s="122"/>
      <c r="C87" s="127"/>
      <c r="D87" s="128"/>
      <c r="E87" s="125"/>
    </row>
    <row r="88" spans="1:5">
      <c r="A88" s="113" t="s">
        <v>97</v>
      </c>
      <c r="B88" s="114"/>
      <c r="C88" s="129"/>
      <c r="D88" s="130"/>
      <c r="E88" s="131"/>
    </row>
    <row r="89" spans="1:5">
      <c r="A89" s="118" t="s">
        <v>98</v>
      </c>
      <c r="B89" s="25" t="s">
        <v>96</v>
      </c>
      <c r="C89" s="119">
        <f>D89*12</f>
        <v>34637.568000000007</v>
      </c>
      <c r="D89" s="103">
        <f>E89*B4</f>
        <v>2886.4640000000004</v>
      </c>
      <c r="E89" s="120">
        <v>1.36</v>
      </c>
    </row>
    <row r="90" spans="1:5" ht="15.75" thickBot="1">
      <c r="A90" s="126"/>
      <c r="B90" s="122"/>
      <c r="C90" s="127"/>
      <c r="D90" s="128"/>
      <c r="E90" s="125"/>
    </row>
    <row r="91" spans="1:5">
      <c r="A91" s="118" t="s">
        <v>99</v>
      </c>
      <c r="B91" s="25" t="s">
        <v>100</v>
      </c>
      <c r="C91" s="119">
        <f>D91*12</f>
        <v>38967.264000000003</v>
      </c>
      <c r="D91" s="103">
        <f>E91*B4</f>
        <v>3247.2720000000004</v>
      </c>
      <c r="E91" s="120">
        <v>1.53</v>
      </c>
    </row>
    <row r="92" spans="1:5" ht="15.75" thickBot="1">
      <c r="A92" s="118"/>
      <c r="B92" s="25"/>
      <c r="C92" s="132"/>
      <c r="D92" s="128"/>
      <c r="E92" s="125"/>
    </row>
    <row r="93" spans="1:5">
      <c r="A93" s="265" t="s">
        <v>157</v>
      </c>
      <c r="B93" s="114" t="s">
        <v>100</v>
      </c>
      <c r="C93" s="119">
        <f>D93*12</f>
        <v>68001.695999999996</v>
      </c>
      <c r="D93" s="103">
        <f>E93*B4</f>
        <v>5666.808</v>
      </c>
      <c r="E93" s="120">
        <v>2.67</v>
      </c>
    </row>
    <row r="94" spans="1:5" ht="15.75" thickBot="1">
      <c r="A94" s="275" t="s">
        <v>158</v>
      </c>
      <c r="B94" s="122"/>
      <c r="C94" s="127"/>
      <c r="D94" s="128"/>
      <c r="E94" s="125"/>
    </row>
    <row r="95" spans="1:5">
      <c r="A95" s="54" t="s">
        <v>101</v>
      </c>
      <c r="B95" s="72"/>
      <c r="C95" s="102">
        <f>C83+C86+C91+C93+C89</f>
        <v>555474.52800000005</v>
      </c>
      <c r="D95" s="105">
        <f>D83+D86+D91+D93+D89</f>
        <v>46289.543999999994</v>
      </c>
      <c r="E95" s="58">
        <f>E86+E89+E91+E93</f>
        <v>21.810000000000002</v>
      </c>
    </row>
    <row r="96" spans="1:5" ht="15.75" thickBot="1">
      <c r="A96" s="106" t="s">
        <v>102</v>
      </c>
      <c r="B96" s="107"/>
      <c r="C96" s="108"/>
      <c r="D96" s="109"/>
      <c r="E96" s="110"/>
    </row>
    <row r="97" spans="1:5">
      <c r="A97" s="111"/>
      <c r="B97" s="14"/>
      <c r="C97" s="111"/>
      <c r="D97" s="111"/>
      <c r="E97" s="26"/>
    </row>
    <row r="98" spans="1:5">
      <c r="E98" s="133">
        <f>E72+E95</f>
        <v>52.129999999999995</v>
      </c>
    </row>
    <row r="107" spans="1:5">
      <c r="A107" t="s">
        <v>103</v>
      </c>
      <c r="C107" t="s">
        <v>104</v>
      </c>
    </row>
    <row r="108" spans="1:5">
      <c r="A108" t="s">
        <v>105</v>
      </c>
      <c r="C108" t="s">
        <v>106</v>
      </c>
    </row>
    <row r="111" spans="1:5">
      <c r="A111" t="s">
        <v>107</v>
      </c>
      <c r="C111" t="s">
        <v>108</v>
      </c>
    </row>
    <row r="112" spans="1:5">
      <c r="A112" t="s">
        <v>109</v>
      </c>
    </row>
  </sheetData>
  <mergeCells count="1">
    <mergeCell ref="A1:E2"/>
  </mergeCells>
  <pageMargins left="0.24" right="0.17" top="0.75" bottom="0.75" header="0.3" footer="0.3"/>
  <pageSetup paperSize="9"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2"/>
  <sheetViews>
    <sheetView topLeftCell="A73" zoomScale="80" zoomScaleNormal="80" workbookViewId="0">
      <selection activeCell="E84" sqref="E84"/>
    </sheetView>
  </sheetViews>
  <sheetFormatPr defaultColWidth="11.5703125" defaultRowHeight="15"/>
  <cols>
    <col min="1" max="1" width="73.140625" customWidth="1"/>
    <col min="2" max="2" width="45.28515625" customWidth="1"/>
    <col min="3" max="4" width="14" customWidth="1"/>
    <col min="5" max="5" width="15.2851562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64.5" customHeight="1">
      <c r="A1" s="675" t="s">
        <v>126</v>
      </c>
      <c r="B1" s="675"/>
      <c r="C1" s="675"/>
      <c r="D1" s="675"/>
      <c r="E1" s="675"/>
    </row>
    <row r="2" spans="1:5" ht="7.5" customHeight="1" thickBot="1">
      <c r="A2" s="676"/>
      <c r="B2" s="676"/>
      <c r="C2" s="676"/>
      <c r="D2" s="676"/>
      <c r="E2" s="676"/>
    </row>
    <row r="3" spans="1:5">
      <c r="A3" s="2" t="s">
        <v>5</v>
      </c>
      <c r="B3" s="3"/>
      <c r="C3" s="4"/>
      <c r="D3" s="4"/>
      <c r="E3" s="5"/>
    </row>
    <row r="4" spans="1:5">
      <c r="A4" s="6" t="s">
        <v>6</v>
      </c>
      <c r="B4" s="7">
        <v>1375.7</v>
      </c>
      <c r="C4" s="8"/>
      <c r="D4" s="8"/>
      <c r="E4" s="9"/>
    </row>
    <row r="5" spans="1:5">
      <c r="A5" s="143" t="s">
        <v>7</v>
      </c>
      <c r="B5" s="10" t="s">
        <v>8</v>
      </c>
      <c r="C5" s="11"/>
      <c r="D5" s="11"/>
      <c r="E5" s="12"/>
    </row>
    <row r="6" spans="1:5">
      <c r="A6" s="147" t="s">
        <v>9</v>
      </c>
      <c r="B6" s="294">
        <v>1375.7</v>
      </c>
      <c r="C6" s="14"/>
      <c r="D6" s="14"/>
      <c r="E6" s="15"/>
    </row>
    <row r="7" spans="1:5">
      <c r="A7" s="164" t="s">
        <v>10</v>
      </c>
      <c r="B7" s="16"/>
      <c r="C7" s="17"/>
      <c r="D7" s="17"/>
      <c r="E7" s="18"/>
    </row>
    <row r="8" spans="1:5">
      <c r="A8" s="293" t="s">
        <v>121</v>
      </c>
      <c r="B8" s="13">
        <v>871.3</v>
      </c>
      <c r="C8" s="11"/>
      <c r="D8" s="11"/>
      <c r="E8" s="12"/>
    </row>
    <row r="9" spans="1:5">
      <c r="A9" s="155" t="s">
        <v>122</v>
      </c>
      <c r="B9" s="16">
        <v>344.6</v>
      </c>
      <c r="C9" s="17"/>
      <c r="D9" s="17"/>
      <c r="E9" s="18"/>
    </row>
    <row r="10" spans="1:5">
      <c r="A10" s="151" t="s">
        <v>11</v>
      </c>
      <c r="B10" s="16">
        <v>3</v>
      </c>
      <c r="C10" s="17"/>
      <c r="D10" s="17"/>
      <c r="E10" s="18"/>
    </row>
    <row r="11" spans="1:5" ht="15.75" thickBot="1">
      <c r="A11" s="289" t="s">
        <v>12</v>
      </c>
      <c r="B11" s="295">
        <v>2</v>
      </c>
      <c r="C11" s="296"/>
      <c r="D11" s="296"/>
      <c r="E11" s="297"/>
    </row>
    <row r="12" spans="1:5">
      <c r="A12" s="19"/>
      <c r="B12" s="20"/>
      <c r="C12" s="21" t="s">
        <v>13</v>
      </c>
      <c r="D12" s="22" t="s">
        <v>13</v>
      </c>
      <c r="E12" s="23" t="s">
        <v>14</v>
      </c>
    </row>
    <row r="13" spans="1:5">
      <c r="A13" s="24" t="s">
        <v>15</v>
      </c>
      <c r="B13" s="25" t="s">
        <v>16</v>
      </c>
      <c r="C13" s="26" t="s">
        <v>17</v>
      </c>
      <c r="D13" s="27" t="s">
        <v>17</v>
      </c>
      <c r="E13" s="28" t="s">
        <v>18</v>
      </c>
    </row>
    <row r="14" spans="1:5">
      <c r="A14" s="24" t="s">
        <v>19</v>
      </c>
      <c r="B14" s="25" t="s">
        <v>20</v>
      </c>
      <c r="C14" s="26" t="s">
        <v>21</v>
      </c>
      <c r="D14" s="27" t="s">
        <v>22</v>
      </c>
      <c r="E14" s="29" t="s">
        <v>23</v>
      </c>
    </row>
    <row r="15" spans="1:5">
      <c r="A15" s="30"/>
      <c r="B15" s="31"/>
      <c r="C15" s="14" t="s">
        <v>24</v>
      </c>
      <c r="D15" s="32" t="s">
        <v>24</v>
      </c>
      <c r="E15" s="28" t="s">
        <v>25</v>
      </c>
    </row>
    <row r="16" spans="1:5" ht="15.75" thickBot="1">
      <c r="A16" s="30"/>
      <c r="B16" s="107"/>
      <c r="C16" s="26" t="s">
        <v>26</v>
      </c>
      <c r="D16" s="27" t="s">
        <v>26</v>
      </c>
      <c r="E16" s="28" t="s">
        <v>26</v>
      </c>
    </row>
    <row r="17" spans="1:5" ht="59.25" customHeight="1">
      <c r="A17" s="631" t="s">
        <v>27</v>
      </c>
      <c r="B17" s="645"/>
      <c r="C17" s="35">
        <f>E17*B4*12</f>
        <v>61576.331999999995</v>
      </c>
      <c r="D17" s="36">
        <f>C17/12</f>
        <v>5131.3609999999999</v>
      </c>
      <c r="E17" s="37">
        <f>3.73</f>
        <v>3.73</v>
      </c>
    </row>
    <row r="18" spans="1:5" ht="146.25" customHeight="1">
      <c r="A18" s="632" t="s">
        <v>28</v>
      </c>
      <c r="B18" s="34" t="s">
        <v>29</v>
      </c>
      <c r="C18" s="39"/>
      <c r="D18" s="40"/>
      <c r="E18" s="41"/>
    </row>
    <row r="19" spans="1:5" ht="78.75" hidden="1" customHeight="1" thickBot="1">
      <c r="A19" s="633"/>
      <c r="B19" s="43"/>
      <c r="C19" s="44"/>
      <c r="D19" s="45"/>
      <c r="E19" s="46"/>
    </row>
    <row r="20" spans="1:5">
      <c r="A20" s="634" t="s">
        <v>30</v>
      </c>
      <c r="B20" s="48"/>
      <c r="C20" s="49">
        <f>E20*B4*12</f>
        <v>62897.004000000001</v>
      </c>
      <c r="D20" s="50">
        <f>C20/12</f>
        <v>5241.4170000000004</v>
      </c>
      <c r="E20" s="51">
        <v>3.81</v>
      </c>
    </row>
    <row r="21" spans="1:5" ht="116.25" customHeight="1">
      <c r="A21" s="632" t="s">
        <v>28</v>
      </c>
      <c r="B21" s="34" t="s">
        <v>31</v>
      </c>
      <c r="C21" s="52"/>
      <c r="D21" s="53"/>
      <c r="E21" s="51"/>
    </row>
    <row r="22" spans="1:5">
      <c r="A22" s="635" t="s">
        <v>32</v>
      </c>
      <c r="B22" s="205" t="s">
        <v>33</v>
      </c>
      <c r="C22" s="56">
        <f>E22*12*B4</f>
        <v>39620.159999999996</v>
      </c>
      <c r="D22" s="57">
        <f>C22/12</f>
        <v>3301.68</v>
      </c>
      <c r="E22" s="58">
        <v>2.4</v>
      </c>
    </row>
    <row r="23" spans="1:5">
      <c r="A23" s="181" t="s">
        <v>34</v>
      </c>
      <c r="B23" s="162" t="s">
        <v>35</v>
      </c>
      <c r="C23" s="60"/>
      <c r="D23" s="61"/>
      <c r="E23" s="62" t="s">
        <v>24</v>
      </c>
    </row>
    <row r="24" spans="1:5">
      <c r="A24" s="181" t="s">
        <v>36</v>
      </c>
      <c r="B24" s="162" t="s">
        <v>37</v>
      </c>
      <c r="C24" s="60"/>
      <c r="D24" s="61"/>
      <c r="E24" s="62"/>
    </row>
    <row r="25" spans="1:5">
      <c r="A25" s="181"/>
      <c r="B25" s="162"/>
      <c r="C25" s="60"/>
      <c r="D25" s="61"/>
      <c r="E25" s="62"/>
    </row>
    <row r="26" spans="1:5">
      <c r="A26" s="635" t="s">
        <v>38</v>
      </c>
      <c r="B26" s="205" t="s">
        <v>39</v>
      </c>
      <c r="C26" s="56">
        <f>E26*12*B4</f>
        <v>35493.06</v>
      </c>
      <c r="D26" s="57">
        <f>C26/12</f>
        <v>2957.7549999999997</v>
      </c>
      <c r="E26" s="58">
        <v>2.15</v>
      </c>
    </row>
    <row r="27" spans="1:5">
      <c r="A27" s="181" t="s">
        <v>40</v>
      </c>
      <c r="B27" s="162"/>
      <c r="C27" s="60"/>
      <c r="D27" s="61"/>
      <c r="E27" s="62"/>
    </row>
    <row r="28" spans="1:5">
      <c r="A28" s="636" t="s">
        <v>41</v>
      </c>
      <c r="B28" s="342"/>
      <c r="C28" s="65"/>
      <c r="D28" s="66"/>
      <c r="E28" s="67"/>
    </row>
    <row r="29" spans="1:5">
      <c r="A29" s="637" t="s">
        <v>42</v>
      </c>
      <c r="B29" s="205"/>
      <c r="C29" s="69">
        <f>E29*12*B4</f>
        <v>109450.69200000001</v>
      </c>
      <c r="D29" s="70">
        <f>C29/12</f>
        <v>9120.8910000000014</v>
      </c>
      <c r="E29" s="71">
        <v>6.63</v>
      </c>
    </row>
    <row r="30" spans="1:5">
      <c r="A30" s="600" t="s">
        <v>43</v>
      </c>
      <c r="B30" s="646" t="s">
        <v>44</v>
      </c>
      <c r="C30" s="74"/>
      <c r="D30" s="75"/>
      <c r="E30" s="76"/>
    </row>
    <row r="31" spans="1:5">
      <c r="A31" s="599" t="s">
        <v>45</v>
      </c>
      <c r="B31" s="647"/>
      <c r="C31" s="74"/>
      <c r="D31" s="75"/>
      <c r="E31" s="76"/>
    </row>
    <row r="32" spans="1:5">
      <c r="A32" s="600" t="s">
        <v>46</v>
      </c>
      <c r="B32" s="646" t="s">
        <v>47</v>
      </c>
      <c r="C32" s="74"/>
      <c r="D32" s="75"/>
      <c r="E32" s="76"/>
    </row>
    <row r="33" spans="1:5">
      <c r="A33" s="599"/>
      <c r="B33" s="647"/>
      <c r="C33" s="74"/>
      <c r="D33" s="75"/>
      <c r="E33" s="76"/>
    </row>
    <row r="34" spans="1:5">
      <c r="A34" s="196" t="s">
        <v>48</v>
      </c>
      <c r="B34" s="646"/>
      <c r="C34" s="74"/>
      <c r="D34" s="75"/>
      <c r="E34" s="76"/>
    </row>
    <row r="35" spans="1:5">
      <c r="A35" s="197" t="s">
        <v>49</v>
      </c>
      <c r="B35" s="648" t="s">
        <v>47</v>
      </c>
      <c r="C35" s="74"/>
      <c r="D35" s="75"/>
      <c r="E35" s="76"/>
    </row>
    <row r="36" spans="1:5">
      <c r="A36" s="196" t="s">
        <v>50</v>
      </c>
      <c r="B36" s="646"/>
      <c r="C36" s="74"/>
      <c r="D36" s="75"/>
      <c r="E36" s="76"/>
    </row>
    <row r="37" spans="1:5">
      <c r="A37" s="197" t="s">
        <v>51</v>
      </c>
      <c r="B37" s="648" t="s">
        <v>0</v>
      </c>
      <c r="C37" s="74"/>
      <c r="D37" s="75"/>
      <c r="E37" s="76"/>
    </row>
    <row r="38" spans="1:5">
      <c r="A38" s="197" t="s">
        <v>52</v>
      </c>
      <c r="B38" s="647" t="s">
        <v>0</v>
      </c>
      <c r="C38" s="74"/>
      <c r="D38" s="75"/>
      <c r="E38" s="76"/>
    </row>
    <row r="39" spans="1:5">
      <c r="A39" s="198" t="s">
        <v>53</v>
      </c>
      <c r="B39" s="648"/>
      <c r="C39" s="74"/>
      <c r="D39" s="75"/>
      <c r="E39" s="76"/>
    </row>
    <row r="40" spans="1:5">
      <c r="A40" s="198" t="s">
        <v>54</v>
      </c>
      <c r="B40" s="648"/>
      <c r="C40" s="74"/>
      <c r="D40" s="75"/>
      <c r="E40" s="76"/>
    </row>
    <row r="41" spans="1:5">
      <c r="A41" s="198" t="s">
        <v>55</v>
      </c>
      <c r="B41" s="648" t="s">
        <v>56</v>
      </c>
      <c r="C41" s="74"/>
      <c r="D41" s="75"/>
      <c r="E41" s="76"/>
    </row>
    <row r="42" spans="1:5" ht="44.25" customHeight="1">
      <c r="A42" s="637" t="s">
        <v>57</v>
      </c>
      <c r="B42" s="205"/>
      <c r="C42" s="56">
        <f>E42*12*B4</f>
        <v>122162.16000000002</v>
      </c>
      <c r="D42" s="57">
        <f>C42/12</f>
        <v>10180.180000000002</v>
      </c>
      <c r="E42" s="58">
        <v>7.4</v>
      </c>
    </row>
    <row r="43" spans="1:5">
      <c r="A43" s="204" t="s">
        <v>58</v>
      </c>
      <c r="B43" s="205"/>
      <c r="C43" s="84"/>
      <c r="D43" s="85"/>
      <c r="E43" s="86"/>
    </row>
    <row r="44" spans="1:5">
      <c r="A44" s="638" t="s">
        <v>59</v>
      </c>
      <c r="B44" s="342"/>
      <c r="C44" s="88"/>
      <c r="D44" s="89"/>
      <c r="E44" s="90"/>
    </row>
    <row r="45" spans="1:5">
      <c r="A45" s="204" t="s">
        <v>60</v>
      </c>
      <c r="B45" s="205" t="s">
        <v>3</v>
      </c>
      <c r="C45" s="26"/>
      <c r="D45" s="27"/>
      <c r="E45" s="28"/>
    </row>
    <row r="46" spans="1:5">
      <c r="A46" s="601" t="s">
        <v>61</v>
      </c>
      <c r="B46" s="209" t="s">
        <v>62</v>
      </c>
      <c r="C46" s="26"/>
      <c r="D46" s="27"/>
      <c r="E46" s="28"/>
    </row>
    <row r="47" spans="1:5">
      <c r="A47" s="210" t="s">
        <v>63</v>
      </c>
      <c r="B47" s="209" t="s">
        <v>62</v>
      </c>
      <c r="C47" s="26"/>
      <c r="D47" s="27"/>
      <c r="E47" s="28"/>
    </row>
    <row r="48" spans="1:5">
      <c r="A48" s="601" t="s">
        <v>64</v>
      </c>
      <c r="B48" s="209" t="s">
        <v>62</v>
      </c>
      <c r="C48" s="26"/>
      <c r="D48" s="27"/>
      <c r="E48" s="28"/>
    </row>
    <row r="49" spans="1:5">
      <c r="A49" s="601" t="s">
        <v>65</v>
      </c>
      <c r="B49" s="209" t="s">
        <v>1</v>
      </c>
      <c r="C49" s="26"/>
      <c r="D49" s="27"/>
      <c r="E49" s="28"/>
    </row>
    <row r="50" spans="1:5">
      <c r="A50" s="601" t="s">
        <v>66</v>
      </c>
      <c r="B50" s="209" t="s">
        <v>3</v>
      </c>
      <c r="C50" s="26"/>
      <c r="D50" s="27"/>
      <c r="E50" s="28"/>
    </row>
    <row r="51" spans="1:5">
      <c r="A51" s="602" t="s">
        <v>67</v>
      </c>
      <c r="B51" s="205"/>
      <c r="C51" s="26"/>
      <c r="D51" s="27"/>
      <c r="E51" s="28"/>
    </row>
    <row r="52" spans="1:5">
      <c r="A52" s="638" t="s">
        <v>68</v>
      </c>
      <c r="B52" s="342" t="s">
        <v>3</v>
      </c>
      <c r="C52" s="26"/>
      <c r="D52" s="27"/>
      <c r="E52" s="28"/>
    </row>
    <row r="53" spans="1:5">
      <c r="A53" s="204" t="s">
        <v>69</v>
      </c>
      <c r="B53" s="205"/>
      <c r="C53" s="84"/>
      <c r="D53" s="85"/>
      <c r="E53" s="86"/>
    </row>
    <row r="54" spans="1:5">
      <c r="A54" s="638" t="s">
        <v>70</v>
      </c>
      <c r="B54" s="342"/>
      <c r="C54" s="88"/>
      <c r="D54" s="89"/>
      <c r="E54" s="90"/>
    </row>
    <row r="55" spans="1:5">
      <c r="A55" s="204" t="s">
        <v>71</v>
      </c>
      <c r="B55" s="205"/>
      <c r="C55" s="26"/>
      <c r="D55" s="27"/>
      <c r="E55" s="28"/>
    </row>
    <row r="56" spans="1:5">
      <c r="A56" s="638" t="s">
        <v>72</v>
      </c>
      <c r="B56" s="342" t="s">
        <v>3</v>
      </c>
      <c r="C56" s="26"/>
      <c r="D56" s="27"/>
      <c r="E56" s="28"/>
    </row>
    <row r="57" spans="1:5">
      <c r="A57" s="601" t="s">
        <v>73</v>
      </c>
      <c r="B57" s="209" t="s">
        <v>3</v>
      </c>
      <c r="C57" s="26"/>
      <c r="D57" s="27"/>
      <c r="E57" s="28"/>
    </row>
    <row r="58" spans="1:5">
      <c r="A58" s="601" t="s">
        <v>74</v>
      </c>
      <c r="B58" s="209" t="s">
        <v>75</v>
      </c>
      <c r="C58" s="26"/>
      <c r="D58" s="27"/>
      <c r="E58" s="28"/>
    </row>
    <row r="59" spans="1:5">
      <c r="A59" s="639" t="s">
        <v>76</v>
      </c>
      <c r="B59" s="209" t="s">
        <v>155</v>
      </c>
      <c r="C59" s="26"/>
      <c r="D59" s="27"/>
      <c r="E59" s="28"/>
    </row>
    <row r="60" spans="1:5">
      <c r="A60" s="640" t="s">
        <v>77</v>
      </c>
      <c r="B60" s="209" t="s">
        <v>156</v>
      </c>
      <c r="C60" s="26"/>
      <c r="D60" s="27"/>
      <c r="E60" s="28"/>
    </row>
    <row r="61" spans="1:5">
      <c r="A61" s="601" t="s">
        <v>65</v>
      </c>
      <c r="B61" s="209" t="s">
        <v>78</v>
      </c>
      <c r="C61" s="26"/>
      <c r="D61" s="27"/>
      <c r="E61" s="28"/>
    </row>
    <row r="62" spans="1:5">
      <c r="A62" s="601" t="s">
        <v>66</v>
      </c>
      <c r="B62" s="209" t="s">
        <v>3</v>
      </c>
      <c r="C62" s="26"/>
      <c r="D62" s="27"/>
      <c r="E62" s="28"/>
    </row>
    <row r="63" spans="1:5">
      <c r="A63" s="601" t="s">
        <v>79</v>
      </c>
      <c r="B63" s="209" t="s">
        <v>2</v>
      </c>
      <c r="C63" s="26"/>
      <c r="D63" s="27"/>
      <c r="E63" s="28"/>
    </row>
    <row r="64" spans="1:5">
      <c r="A64" s="639" t="s">
        <v>80</v>
      </c>
      <c r="B64" s="162" t="s">
        <v>3</v>
      </c>
      <c r="C64" s="26"/>
      <c r="D64" s="27"/>
      <c r="E64" s="28"/>
    </row>
    <row r="65" spans="1:5">
      <c r="A65" s="635" t="s">
        <v>81</v>
      </c>
      <c r="B65" s="205" t="s">
        <v>82</v>
      </c>
      <c r="C65" s="56">
        <f>E65*12*B4</f>
        <v>4127.1000000000004</v>
      </c>
      <c r="D65" s="57">
        <f>C65/12</f>
        <v>343.92500000000001</v>
      </c>
      <c r="E65" s="58">
        <v>0.25</v>
      </c>
    </row>
    <row r="66" spans="1:5">
      <c r="A66" s="636" t="s">
        <v>83</v>
      </c>
      <c r="B66" s="342" t="s">
        <v>84</v>
      </c>
      <c r="C66" s="60"/>
      <c r="D66" s="61"/>
      <c r="E66" s="62"/>
    </row>
    <row r="67" spans="1:5">
      <c r="A67" s="635" t="s">
        <v>85</v>
      </c>
      <c r="B67" s="205"/>
      <c r="C67" s="100">
        <f>C17+C20+C22+C26+C29+C42+C65</f>
        <v>435326.50800000003</v>
      </c>
      <c r="D67" s="100">
        <f>D17+D20+D22+D26+D29+D42+D65</f>
        <v>36277.209000000003</v>
      </c>
      <c r="E67" s="58">
        <f>E17+E20+E22+E26+E29+E42+E65</f>
        <v>26.369999999999997</v>
      </c>
    </row>
    <row r="68" spans="1:5">
      <c r="A68" s="636" t="s">
        <v>86</v>
      </c>
      <c r="B68" s="342"/>
      <c r="C68" s="65"/>
      <c r="D68" s="66"/>
      <c r="E68" s="67"/>
    </row>
    <row r="69" spans="1:5">
      <c r="A69" s="635" t="s">
        <v>87</v>
      </c>
      <c r="B69" s="205"/>
      <c r="C69" s="102">
        <f>E69*12*B4</f>
        <v>65208.180000000008</v>
      </c>
      <c r="D69" s="103">
        <f>C69/12</f>
        <v>5434.0150000000003</v>
      </c>
      <c r="E69" s="58">
        <v>3.95</v>
      </c>
    </row>
    <row r="70" spans="1:5">
      <c r="A70" s="181" t="s">
        <v>88</v>
      </c>
      <c r="B70" s="162"/>
      <c r="C70" s="60"/>
      <c r="D70" s="61"/>
      <c r="E70" s="28"/>
    </row>
    <row r="71" spans="1:5">
      <c r="A71" s="636"/>
      <c r="B71" s="342"/>
      <c r="C71" s="65"/>
      <c r="D71" s="66"/>
      <c r="E71" s="104"/>
    </row>
    <row r="72" spans="1:5">
      <c r="A72" s="635" t="s">
        <v>89</v>
      </c>
      <c r="B72" s="194"/>
      <c r="C72" s="102">
        <f>C67+C69</f>
        <v>500534.68800000002</v>
      </c>
      <c r="D72" s="105">
        <f>D67+D69</f>
        <v>41711.224000000002</v>
      </c>
      <c r="E72" s="58">
        <f>E67+E69</f>
        <v>30.319999999999997</v>
      </c>
    </row>
    <row r="73" spans="1:5" ht="15.75" thickBot="1">
      <c r="A73" s="182" t="s">
        <v>90</v>
      </c>
      <c r="B73" s="166"/>
      <c r="C73" s="108"/>
      <c r="D73" s="109"/>
      <c r="E73" s="110"/>
    </row>
    <row r="74" spans="1:5" s="112" customFormat="1">
      <c r="A74" s="111"/>
      <c r="B74" s="165"/>
      <c r="C74" s="111"/>
      <c r="D74" s="111"/>
      <c r="E74" s="26"/>
    </row>
    <row r="75" spans="1:5" s="112" customFormat="1">
      <c r="A75" s="111" t="s">
        <v>91</v>
      </c>
      <c r="B75" s="165"/>
      <c r="C75" s="111"/>
      <c r="D75" s="111"/>
      <c r="E75" s="26"/>
    </row>
    <row r="76" spans="1:5" s="112" customFormat="1" ht="15.75" thickBot="1">
      <c r="A76" s="111"/>
      <c r="B76" s="165"/>
      <c r="C76" s="111"/>
      <c r="D76" s="111"/>
      <c r="E76" s="26"/>
    </row>
    <row r="77" spans="1:5" s="112" customFormat="1">
      <c r="A77" s="156"/>
      <c r="B77" s="157"/>
      <c r="C77" s="21" t="s">
        <v>13</v>
      </c>
      <c r="D77" s="22" t="s">
        <v>13</v>
      </c>
      <c r="E77" s="23" t="s">
        <v>14</v>
      </c>
    </row>
    <row r="78" spans="1:5" s="112" customFormat="1">
      <c r="A78" s="161" t="s">
        <v>15</v>
      </c>
      <c r="B78" s="162" t="s">
        <v>16</v>
      </c>
      <c r="C78" s="26" t="s">
        <v>17</v>
      </c>
      <c r="D78" s="27" t="s">
        <v>17</v>
      </c>
      <c r="E78" s="28" t="s">
        <v>18</v>
      </c>
    </row>
    <row r="79" spans="1:5" s="112" customFormat="1">
      <c r="A79" s="161" t="s">
        <v>19</v>
      </c>
      <c r="B79" s="162" t="s">
        <v>20</v>
      </c>
      <c r="C79" s="26" t="s">
        <v>21</v>
      </c>
      <c r="D79" s="27" t="s">
        <v>22</v>
      </c>
      <c r="E79" s="29" t="s">
        <v>23</v>
      </c>
    </row>
    <row r="80" spans="1:5" s="112" customFormat="1">
      <c r="A80" s="164"/>
      <c r="B80" s="165"/>
      <c r="C80" s="14" t="s">
        <v>24</v>
      </c>
      <c r="D80" s="32" t="s">
        <v>24</v>
      </c>
      <c r="E80" s="28" t="s">
        <v>25</v>
      </c>
    </row>
    <row r="81" spans="1:5" s="112" customFormat="1" ht="15.75" thickBot="1">
      <c r="A81" s="164"/>
      <c r="B81" s="165"/>
      <c r="C81" s="26" t="s">
        <v>26</v>
      </c>
      <c r="D81" s="27" t="s">
        <v>26</v>
      </c>
      <c r="E81" s="28" t="s">
        <v>26</v>
      </c>
    </row>
    <row r="82" spans="1:5">
      <c r="A82" s="641" t="s">
        <v>92</v>
      </c>
      <c r="B82" s="159" t="s">
        <v>93</v>
      </c>
      <c r="C82" s="115"/>
      <c r="D82" s="116"/>
      <c r="E82" s="117"/>
    </row>
    <row r="83" spans="1:5">
      <c r="A83" s="642" t="s">
        <v>94</v>
      </c>
      <c r="B83" s="162"/>
      <c r="C83" s="119">
        <f>D83*12</f>
        <v>86669.1</v>
      </c>
      <c r="D83" s="103">
        <f>E83*B4</f>
        <v>7222.4250000000002</v>
      </c>
      <c r="E83" s="120">
        <v>5.25</v>
      </c>
    </row>
    <row r="84" spans="1:5" ht="15.75" thickBot="1">
      <c r="A84" s="643"/>
      <c r="B84" s="167"/>
      <c r="C84" s="123"/>
      <c r="D84" s="124"/>
      <c r="E84" s="125"/>
    </row>
    <row r="85" spans="1:5">
      <c r="A85" s="642" t="s">
        <v>95</v>
      </c>
      <c r="B85" s="162"/>
      <c r="C85" s="119"/>
      <c r="D85" s="103"/>
      <c r="E85" s="62"/>
    </row>
    <row r="86" spans="1:5">
      <c r="A86" s="642"/>
      <c r="B86" s="162" t="s">
        <v>96</v>
      </c>
      <c r="C86" s="119">
        <f>D86*12</f>
        <v>268261.5</v>
      </c>
      <c r="D86" s="103">
        <f>E86*B4</f>
        <v>22355.125</v>
      </c>
      <c r="E86" s="120">
        <v>16.25</v>
      </c>
    </row>
    <row r="87" spans="1:5" ht="15.75" thickBot="1">
      <c r="A87" s="643"/>
      <c r="B87" s="167"/>
      <c r="C87" s="127"/>
      <c r="D87" s="128"/>
      <c r="E87" s="125"/>
    </row>
    <row r="88" spans="1:5">
      <c r="A88" s="641" t="s">
        <v>97</v>
      </c>
      <c r="B88" s="159"/>
      <c r="C88" s="129"/>
      <c r="D88" s="130"/>
      <c r="E88" s="131"/>
    </row>
    <row r="89" spans="1:5">
      <c r="A89" s="642" t="s">
        <v>98</v>
      </c>
      <c r="B89" s="162" t="s">
        <v>96</v>
      </c>
      <c r="C89" s="119">
        <f>D89*12</f>
        <v>22451.424000000003</v>
      </c>
      <c r="D89" s="103">
        <f>E89*B4</f>
        <v>1870.9520000000002</v>
      </c>
      <c r="E89" s="120">
        <v>1.36</v>
      </c>
    </row>
    <row r="90" spans="1:5" ht="15.75" thickBot="1">
      <c r="A90" s="643"/>
      <c r="B90" s="167"/>
      <c r="C90" s="127"/>
      <c r="D90" s="128"/>
      <c r="E90" s="125"/>
    </row>
    <row r="91" spans="1:5">
      <c r="A91" s="642" t="s">
        <v>99</v>
      </c>
      <c r="B91" s="162" t="s">
        <v>100</v>
      </c>
      <c r="C91" s="119">
        <f>D91*12</f>
        <v>25257.851999999999</v>
      </c>
      <c r="D91" s="103">
        <f>E91*B4</f>
        <v>2104.8209999999999</v>
      </c>
      <c r="E91" s="120">
        <v>1.53</v>
      </c>
    </row>
    <row r="92" spans="1:5" ht="15.75" thickBot="1">
      <c r="A92" s="642"/>
      <c r="B92" s="162"/>
      <c r="C92" s="132"/>
      <c r="D92" s="128"/>
      <c r="E92" s="125"/>
    </row>
    <row r="93" spans="1:5">
      <c r="A93" s="265" t="s">
        <v>157</v>
      </c>
      <c r="B93" s="159" t="s">
        <v>100</v>
      </c>
      <c r="C93" s="119">
        <f>D93*12</f>
        <v>44077.428</v>
      </c>
      <c r="D93" s="103">
        <f>E93*B4</f>
        <v>3673.1190000000001</v>
      </c>
      <c r="E93" s="120">
        <v>2.67</v>
      </c>
    </row>
    <row r="94" spans="1:5" ht="15.75" thickBot="1">
      <c r="A94" s="275" t="s">
        <v>158</v>
      </c>
      <c r="B94" s="167"/>
      <c r="C94" s="127"/>
      <c r="D94" s="128"/>
      <c r="E94" s="125"/>
    </row>
    <row r="95" spans="1:5">
      <c r="A95" s="644" t="s">
        <v>101</v>
      </c>
      <c r="B95" s="194"/>
      <c r="C95" s="102">
        <f>C83+C86+C91+C93+C89</f>
        <v>446717.304</v>
      </c>
      <c r="D95" s="105">
        <f>D83+D86+D91+D93+D89</f>
        <v>37226.441999999995</v>
      </c>
      <c r="E95" s="58">
        <f>E83+E86+E91+E93+E89</f>
        <v>27.060000000000002</v>
      </c>
    </row>
    <row r="96" spans="1:5" ht="15.75" thickBot="1">
      <c r="A96" s="608" t="s">
        <v>102</v>
      </c>
      <c r="B96" s="107"/>
      <c r="C96" s="108"/>
      <c r="D96" s="109"/>
      <c r="E96" s="110"/>
    </row>
    <row r="97" spans="1:5">
      <c r="A97" s="111"/>
      <c r="B97" s="14"/>
      <c r="C97" s="111"/>
      <c r="D97" s="111"/>
      <c r="E97" s="26"/>
    </row>
    <row r="98" spans="1:5">
      <c r="E98" s="133">
        <f>E72+E95</f>
        <v>57.379999999999995</v>
      </c>
    </row>
    <row r="107" spans="1:5">
      <c r="A107" t="s">
        <v>103</v>
      </c>
      <c r="C107" t="s">
        <v>104</v>
      </c>
    </row>
    <row r="108" spans="1:5">
      <c r="A108" t="s">
        <v>105</v>
      </c>
      <c r="C108" t="s">
        <v>106</v>
      </c>
    </row>
    <row r="111" spans="1:5">
      <c r="A111" t="s">
        <v>107</v>
      </c>
      <c r="C111" t="s">
        <v>108</v>
      </c>
    </row>
    <row r="112" spans="1:5">
      <c r="A112" t="s">
        <v>109</v>
      </c>
    </row>
  </sheetData>
  <mergeCells count="1">
    <mergeCell ref="A1:E2"/>
  </mergeCells>
  <pageMargins left="0.33" right="0.18" top="0.23" bottom="0.21" header="0.3" footer="0.3"/>
  <pageSetup paperSize="9" scale="6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8"/>
  <sheetViews>
    <sheetView topLeftCell="A76" workbookViewId="0">
      <selection activeCell="B29" sqref="B29:B94"/>
    </sheetView>
  </sheetViews>
  <sheetFormatPr defaultColWidth="11.5703125" defaultRowHeight="15"/>
  <cols>
    <col min="1" max="1" width="68.42578125" customWidth="1"/>
    <col min="2" max="2" width="32.140625" customWidth="1"/>
    <col min="3" max="4" width="14" customWidth="1"/>
    <col min="5" max="5" width="18.4257812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30" customHeight="1">
      <c r="A1" s="298"/>
      <c r="B1" s="298"/>
      <c r="C1" s="298"/>
      <c r="D1" s="285" t="s">
        <v>127</v>
      </c>
      <c r="E1" s="285"/>
    </row>
    <row r="2" spans="1:5" ht="18.75" customHeight="1">
      <c r="A2" s="286" t="s">
        <v>128</v>
      </c>
      <c r="B2" s="286"/>
      <c r="C2" s="286"/>
      <c r="D2" s="286"/>
      <c r="E2" s="286"/>
    </row>
    <row r="3" spans="1:5" ht="18.75" customHeight="1">
      <c r="A3" s="379" t="s">
        <v>129</v>
      </c>
      <c r="B3" s="379"/>
      <c r="C3" s="379"/>
      <c r="D3" s="379"/>
      <c r="E3" s="379"/>
    </row>
    <row r="4" spans="1:5" ht="20.25" customHeight="1">
      <c r="A4" s="286" t="s">
        <v>130</v>
      </c>
      <c r="B4" s="286"/>
      <c r="C4" s="286"/>
      <c r="D4" s="286"/>
      <c r="E4" s="286"/>
    </row>
    <row r="5" spans="1:5" ht="15.75" customHeight="1" thickBot="1">
      <c r="A5" s="299"/>
      <c r="B5" s="299"/>
      <c r="C5" s="299"/>
      <c r="D5" s="299"/>
      <c r="E5" s="299"/>
    </row>
    <row r="6" spans="1:5" ht="15.75">
      <c r="A6" s="2" t="s">
        <v>5</v>
      </c>
      <c r="B6" s="300"/>
      <c r="C6" s="137"/>
      <c r="D6" s="137"/>
      <c r="E6" s="138"/>
    </row>
    <row r="7" spans="1:5" ht="15.75">
      <c r="A7" s="6" t="s">
        <v>6</v>
      </c>
      <c r="B7" s="301">
        <v>2832.9</v>
      </c>
      <c r="C7" s="141"/>
      <c r="D7" s="141"/>
      <c r="E7" s="142"/>
    </row>
    <row r="8" spans="1:5" ht="15.75">
      <c r="A8" s="143" t="s">
        <v>7</v>
      </c>
      <c r="B8" s="302" t="s">
        <v>8</v>
      </c>
      <c r="C8" s="145"/>
      <c r="D8" s="145"/>
      <c r="E8" s="146"/>
    </row>
    <row r="9" spans="1:5" ht="15.75">
      <c r="A9" s="147" t="s">
        <v>9</v>
      </c>
      <c r="B9" s="301">
        <v>2832.9</v>
      </c>
      <c r="C9" s="141"/>
      <c r="D9" s="141"/>
      <c r="E9" s="142"/>
    </row>
    <row r="10" spans="1:5" ht="15" customHeight="1">
      <c r="A10" s="164" t="s">
        <v>10</v>
      </c>
      <c r="B10" s="303"/>
      <c r="C10" s="149"/>
      <c r="D10" s="149"/>
      <c r="E10" s="150"/>
    </row>
    <row r="11" spans="1:5" ht="15" customHeight="1">
      <c r="A11" s="293" t="s">
        <v>121</v>
      </c>
      <c r="B11" s="304">
        <v>1413.7</v>
      </c>
      <c r="C11" s="153"/>
      <c r="D11" s="153"/>
      <c r="E11" s="154"/>
    </row>
    <row r="12" spans="1:5" ht="15.75">
      <c r="A12" s="155" t="s">
        <v>122</v>
      </c>
      <c r="B12" s="392">
        <v>547.5</v>
      </c>
      <c r="C12" s="149"/>
      <c r="D12" s="149"/>
      <c r="E12" s="150"/>
    </row>
    <row r="13" spans="1:5" ht="15.75">
      <c r="A13" s="151" t="s">
        <v>11</v>
      </c>
      <c r="B13" s="304">
        <v>4</v>
      </c>
      <c r="C13" s="153"/>
      <c r="D13" s="153"/>
      <c r="E13" s="154"/>
    </row>
    <row r="14" spans="1:5" ht="16.5" thickBot="1">
      <c r="A14" s="289" t="s">
        <v>12</v>
      </c>
      <c r="B14" s="393">
        <v>3</v>
      </c>
      <c r="C14" s="394"/>
      <c r="D14" s="394"/>
      <c r="E14" s="395"/>
    </row>
    <row r="15" spans="1:5" ht="15.75">
      <c r="A15" s="306"/>
      <c r="B15" s="157"/>
      <c r="C15" s="158" t="s">
        <v>13</v>
      </c>
      <c r="D15" s="159" t="s">
        <v>13</v>
      </c>
      <c r="E15" s="160" t="s">
        <v>14</v>
      </c>
    </row>
    <row r="16" spans="1:5" ht="15.75">
      <c r="A16" s="307" t="s">
        <v>15</v>
      </c>
      <c r="B16" s="162" t="s">
        <v>16</v>
      </c>
      <c r="C16" s="163" t="s">
        <v>17</v>
      </c>
      <c r="D16" s="162" t="s">
        <v>17</v>
      </c>
      <c r="E16" s="29" t="s">
        <v>18</v>
      </c>
    </row>
    <row r="17" spans="1:5" ht="15.75">
      <c r="A17" s="307" t="s">
        <v>19</v>
      </c>
      <c r="B17" s="162" t="s">
        <v>20</v>
      </c>
      <c r="C17" s="163" t="s">
        <v>21</v>
      </c>
      <c r="D17" s="162" t="s">
        <v>22</v>
      </c>
      <c r="E17" s="29" t="s">
        <v>23</v>
      </c>
    </row>
    <row r="18" spans="1:5" ht="15.75">
      <c r="A18" s="308"/>
      <c r="B18" s="165"/>
      <c r="C18" s="149" t="s">
        <v>24</v>
      </c>
      <c r="D18" s="165" t="s">
        <v>24</v>
      </c>
      <c r="E18" s="29" t="s">
        <v>25</v>
      </c>
    </row>
    <row r="19" spans="1:5" ht="16.5" thickBot="1">
      <c r="A19" s="308"/>
      <c r="B19" s="166"/>
      <c r="C19" s="163" t="s">
        <v>26</v>
      </c>
      <c r="D19" s="167" t="s">
        <v>26</v>
      </c>
      <c r="E19" s="29" t="s">
        <v>26</v>
      </c>
    </row>
    <row r="20" spans="1:5" ht="59.25" customHeight="1" thickBot="1">
      <c r="A20" s="603" t="s">
        <v>27</v>
      </c>
      <c r="B20" s="169"/>
      <c r="C20" s="310">
        <f>D20*12</f>
        <v>165554.67600000001</v>
      </c>
      <c r="D20" s="311">
        <f>$B$9*E20</f>
        <v>13796.223</v>
      </c>
      <c r="E20" s="312">
        <v>4.87</v>
      </c>
    </row>
    <row r="21" spans="1:5" ht="146.25" customHeight="1" thickBot="1">
      <c r="A21" s="604" t="s">
        <v>28</v>
      </c>
      <c r="B21" s="174" t="s">
        <v>29</v>
      </c>
      <c r="C21" s="310"/>
      <c r="D21" s="311"/>
      <c r="E21" s="312"/>
    </row>
    <row r="22" spans="1:5" ht="78.75" hidden="1" customHeight="1">
      <c r="A22" s="649"/>
      <c r="B22" s="175"/>
      <c r="C22" s="310">
        <f t="shared" ref="C22:C68" si="0">D22*12</f>
        <v>0</v>
      </c>
      <c r="D22" s="315">
        <f t="shared" ref="D22:D68" si="1">$B$9*E22</f>
        <v>0</v>
      </c>
      <c r="E22" s="316"/>
    </row>
    <row r="23" spans="1:5" ht="26.25" thickBot="1">
      <c r="A23" s="603" t="s">
        <v>30</v>
      </c>
      <c r="B23" s="177"/>
      <c r="C23" s="317">
        <f t="shared" si="0"/>
        <v>135979.20000000001</v>
      </c>
      <c r="D23" s="311">
        <f t="shared" si="1"/>
        <v>11331.6</v>
      </c>
      <c r="E23" s="312">
        <v>4</v>
      </c>
    </row>
    <row r="24" spans="1:5" ht="116.25" customHeight="1" thickBot="1">
      <c r="A24" s="604" t="s">
        <v>28</v>
      </c>
      <c r="B24" s="174" t="s">
        <v>31</v>
      </c>
      <c r="C24" s="310"/>
      <c r="D24" s="311"/>
      <c r="E24" s="318"/>
    </row>
    <row r="25" spans="1:5" ht="15.75">
      <c r="A25" s="606" t="s">
        <v>32</v>
      </c>
      <c r="B25" s="159" t="s">
        <v>33</v>
      </c>
      <c r="C25" s="315">
        <f t="shared" si="0"/>
        <v>84851.020799999998</v>
      </c>
      <c r="D25" s="315">
        <f t="shared" si="1"/>
        <v>7070.9184000000005</v>
      </c>
      <c r="E25" s="380">
        <f>2.4*1.04</f>
        <v>2.496</v>
      </c>
    </row>
    <row r="26" spans="1:5" ht="15.75">
      <c r="A26" s="607" t="s">
        <v>34</v>
      </c>
      <c r="B26" s="162" t="s">
        <v>35</v>
      </c>
      <c r="C26" s="328"/>
      <c r="D26" s="328"/>
      <c r="E26" s="381"/>
    </row>
    <row r="27" spans="1:5" ht="15.75">
      <c r="A27" s="607" t="s">
        <v>36</v>
      </c>
      <c r="B27" s="162" t="s">
        <v>37</v>
      </c>
      <c r="C27" s="328"/>
      <c r="D27" s="328"/>
      <c r="E27" s="381"/>
    </row>
    <row r="28" spans="1:5" ht="16.5" thickBot="1">
      <c r="A28" s="608"/>
      <c r="B28" s="167"/>
      <c r="C28" s="336"/>
      <c r="D28" s="336"/>
      <c r="E28" s="382"/>
    </row>
    <row r="29" spans="1:5" ht="15.75">
      <c r="A29" s="607" t="s">
        <v>38</v>
      </c>
      <c r="B29" s="162" t="s">
        <v>39</v>
      </c>
      <c r="C29" s="315">
        <f t="shared" si="0"/>
        <v>77168.195999999996</v>
      </c>
      <c r="D29" s="315">
        <f t="shared" si="1"/>
        <v>6430.683</v>
      </c>
      <c r="E29" s="380">
        <v>2.27</v>
      </c>
    </row>
    <row r="30" spans="1:5" ht="15.75">
      <c r="A30" s="607" t="s">
        <v>40</v>
      </c>
      <c r="B30" s="162"/>
      <c r="C30" s="328"/>
      <c r="D30" s="328"/>
      <c r="E30" s="381"/>
    </row>
    <row r="31" spans="1:5" ht="16.5" thickBot="1">
      <c r="A31" s="607" t="s">
        <v>41</v>
      </c>
      <c r="B31" s="162"/>
      <c r="C31" s="336"/>
      <c r="D31" s="336"/>
      <c r="E31" s="382"/>
    </row>
    <row r="32" spans="1:5" ht="16.5" thickBot="1">
      <c r="A32" s="603" t="s">
        <v>42</v>
      </c>
      <c r="B32" s="183"/>
      <c r="C32" s="322">
        <f t="shared" si="0"/>
        <v>234400.94496000002</v>
      </c>
      <c r="D32" s="311">
        <f t="shared" si="1"/>
        <v>19533.412080000002</v>
      </c>
      <c r="E32" s="323">
        <f>6.63*1.04</f>
        <v>6.8952</v>
      </c>
    </row>
    <row r="33" spans="1:5" ht="15.75">
      <c r="A33" s="164" t="s">
        <v>43</v>
      </c>
      <c r="B33" s="648" t="s">
        <v>113</v>
      </c>
      <c r="C33" s="310"/>
      <c r="D33" s="315"/>
      <c r="E33" s="325"/>
    </row>
    <row r="34" spans="1:5" ht="15.75">
      <c r="A34" s="650" t="s">
        <v>45</v>
      </c>
      <c r="B34" s="647"/>
      <c r="C34" s="322"/>
      <c r="D34" s="328"/>
      <c r="E34" s="325"/>
    </row>
    <row r="35" spans="1:5" ht="15.75">
      <c r="A35" s="612" t="s">
        <v>46</v>
      </c>
      <c r="B35" s="646" t="s">
        <v>47</v>
      </c>
      <c r="C35" s="322"/>
      <c r="D35" s="328"/>
      <c r="E35" s="325"/>
    </row>
    <row r="36" spans="1:5" ht="15.75">
      <c r="A36" s="650"/>
      <c r="B36" s="647"/>
      <c r="C36" s="322"/>
      <c r="D36" s="328"/>
      <c r="E36" s="325"/>
    </row>
    <row r="37" spans="1:5" ht="15.75">
      <c r="A37" s="609" t="s">
        <v>48</v>
      </c>
      <c r="B37" s="646"/>
      <c r="C37" s="322"/>
      <c r="D37" s="328"/>
      <c r="E37" s="325"/>
    </row>
    <row r="38" spans="1:5" ht="15.75">
      <c r="A38" s="610" t="s">
        <v>49</v>
      </c>
      <c r="B38" s="648" t="s">
        <v>47</v>
      </c>
      <c r="C38" s="322"/>
      <c r="D38" s="328"/>
      <c r="E38" s="325"/>
    </row>
    <row r="39" spans="1:5" ht="15.75">
      <c r="A39" s="609" t="s">
        <v>50</v>
      </c>
      <c r="B39" s="646"/>
      <c r="C39" s="322"/>
      <c r="D39" s="328"/>
      <c r="E39" s="325"/>
    </row>
    <row r="40" spans="1:5" ht="15.75">
      <c r="A40" s="610" t="s">
        <v>51</v>
      </c>
      <c r="B40" s="648" t="s">
        <v>0</v>
      </c>
      <c r="C40" s="322"/>
      <c r="D40" s="328"/>
      <c r="E40" s="325"/>
    </row>
    <row r="41" spans="1:5" ht="15.75">
      <c r="A41" s="610" t="s">
        <v>52</v>
      </c>
      <c r="B41" s="656" t="s">
        <v>0</v>
      </c>
      <c r="C41" s="322"/>
      <c r="D41" s="328"/>
      <c r="E41" s="325"/>
    </row>
    <row r="42" spans="1:5" ht="15.75">
      <c r="A42" s="611" t="s">
        <v>53</v>
      </c>
      <c r="B42" s="648"/>
      <c r="C42" s="322"/>
      <c r="D42" s="328"/>
      <c r="E42" s="325"/>
    </row>
    <row r="43" spans="1:5" ht="15.75">
      <c r="A43" s="611" t="s">
        <v>54</v>
      </c>
      <c r="B43" s="648"/>
      <c r="C43" s="322"/>
      <c r="D43" s="328"/>
      <c r="E43" s="325"/>
    </row>
    <row r="44" spans="1:5" ht="16.5" thickBot="1">
      <c r="A44" s="611" t="s">
        <v>55</v>
      </c>
      <c r="B44" s="648" t="s">
        <v>56</v>
      </c>
      <c r="C44" s="335"/>
      <c r="D44" s="336"/>
      <c r="E44" s="325"/>
    </row>
    <row r="45" spans="1:5" ht="44.25" customHeight="1" thickBot="1">
      <c r="A45" s="603" t="s">
        <v>57</v>
      </c>
      <c r="B45" s="183"/>
      <c r="C45" s="317">
        <f t="shared" si="0"/>
        <v>265159.44</v>
      </c>
      <c r="D45" s="311">
        <f t="shared" si="1"/>
        <v>22096.62</v>
      </c>
      <c r="E45" s="337">
        <v>7.8</v>
      </c>
    </row>
    <row r="46" spans="1:5" ht="15.75">
      <c r="A46" s="164" t="s">
        <v>114</v>
      </c>
      <c r="B46" s="159"/>
      <c r="C46" s="310"/>
      <c r="D46" s="328"/>
      <c r="E46" s="338"/>
    </row>
    <row r="47" spans="1:5" ht="15.75">
      <c r="A47" s="612" t="s">
        <v>60</v>
      </c>
      <c r="B47" s="205" t="s">
        <v>3</v>
      </c>
      <c r="C47" s="322"/>
      <c r="D47" s="328"/>
      <c r="E47" s="339"/>
    </row>
    <row r="48" spans="1:5" ht="15.75">
      <c r="A48" s="208" t="s">
        <v>61</v>
      </c>
      <c r="B48" s="209" t="s">
        <v>62</v>
      </c>
      <c r="C48" s="322"/>
      <c r="D48" s="328"/>
      <c r="E48" s="339"/>
    </row>
    <row r="49" spans="1:5" ht="15.75">
      <c r="A49" s="155" t="s">
        <v>63</v>
      </c>
      <c r="B49" s="209" t="s">
        <v>62</v>
      </c>
      <c r="C49" s="322"/>
      <c r="D49" s="328"/>
      <c r="E49" s="339"/>
    </row>
    <row r="50" spans="1:5" ht="15.75">
      <c r="A50" s="208" t="s">
        <v>64</v>
      </c>
      <c r="B50" s="209" t="s">
        <v>62</v>
      </c>
      <c r="C50" s="322"/>
      <c r="D50" s="328"/>
      <c r="E50" s="339"/>
    </row>
    <row r="51" spans="1:5" ht="15.75">
      <c r="A51" s="208" t="s">
        <v>65</v>
      </c>
      <c r="B51" s="209" t="s">
        <v>1</v>
      </c>
      <c r="C51" s="322"/>
      <c r="D51" s="328"/>
      <c r="E51" s="339"/>
    </row>
    <row r="52" spans="1:5" ht="15.75">
      <c r="A52" s="208" t="s">
        <v>66</v>
      </c>
      <c r="B52" s="209" t="s">
        <v>3</v>
      </c>
      <c r="C52" s="322"/>
      <c r="D52" s="328"/>
      <c r="E52" s="339"/>
    </row>
    <row r="53" spans="1:5" ht="15.75">
      <c r="A53" s="211" t="s">
        <v>115</v>
      </c>
      <c r="B53" s="342" t="s">
        <v>3</v>
      </c>
      <c r="C53" s="322"/>
      <c r="D53" s="328"/>
      <c r="E53" s="339"/>
    </row>
    <row r="54" spans="1:5" ht="15.75">
      <c r="A54" s="612" t="s">
        <v>116</v>
      </c>
      <c r="B54" s="209"/>
      <c r="C54" s="322"/>
      <c r="D54" s="328"/>
      <c r="E54" s="325"/>
    </row>
    <row r="55" spans="1:5" ht="15.75">
      <c r="A55" s="612" t="s">
        <v>117</v>
      </c>
      <c r="B55" s="342" t="s">
        <v>3</v>
      </c>
      <c r="C55" s="322"/>
      <c r="D55" s="328"/>
      <c r="E55" s="339"/>
    </row>
    <row r="56" spans="1:5" ht="15.75">
      <c r="A56" s="208" t="s">
        <v>73</v>
      </c>
      <c r="B56" s="209" t="s">
        <v>3</v>
      </c>
      <c r="C56" s="322"/>
      <c r="D56" s="328"/>
      <c r="E56" s="339"/>
    </row>
    <row r="57" spans="1:5" ht="15.75">
      <c r="A57" s="208" t="s">
        <v>74</v>
      </c>
      <c r="B57" s="209" t="s">
        <v>75</v>
      </c>
      <c r="C57" s="322"/>
      <c r="D57" s="328"/>
      <c r="E57" s="339"/>
    </row>
    <row r="58" spans="1:5" ht="15.75">
      <c r="A58" s="651" t="s">
        <v>76</v>
      </c>
      <c r="B58" s="209" t="s">
        <v>155</v>
      </c>
      <c r="C58" s="322"/>
      <c r="D58" s="328"/>
      <c r="E58" s="339"/>
    </row>
    <row r="59" spans="1:5" ht="15.75">
      <c r="A59" s="208" t="s">
        <v>77</v>
      </c>
      <c r="B59" s="209" t="s">
        <v>156</v>
      </c>
      <c r="C59" s="322"/>
      <c r="D59" s="328"/>
      <c r="E59" s="339"/>
    </row>
    <row r="60" spans="1:5" ht="15.75">
      <c r="A60" s="208" t="s">
        <v>65</v>
      </c>
      <c r="B60" s="209" t="s">
        <v>78</v>
      </c>
      <c r="C60" s="322"/>
      <c r="D60" s="328"/>
      <c r="E60" s="339"/>
    </row>
    <row r="61" spans="1:5" ht="15.75">
      <c r="A61" s="208" t="s">
        <v>66</v>
      </c>
      <c r="B61" s="209" t="s">
        <v>3</v>
      </c>
      <c r="C61" s="322"/>
      <c r="D61" s="328"/>
      <c r="E61" s="339"/>
    </row>
    <row r="62" spans="1:5" ht="15.75">
      <c r="A62" s="208" t="s">
        <v>79</v>
      </c>
      <c r="B62" s="209" t="s">
        <v>2</v>
      </c>
      <c r="C62" s="322"/>
      <c r="D62" s="328"/>
      <c r="E62" s="339"/>
    </row>
    <row r="63" spans="1:5" ht="16.5" thickBot="1">
      <c r="A63" s="651" t="s">
        <v>80</v>
      </c>
      <c r="B63" s="167" t="s">
        <v>3</v>
      </c>
      <c r="C63" s="322"/>
      <c r="D63" s="328"/>
      <c r="E63" s="344"/>
    </row>
    <row r="64" spans="1:5" ht="15.75">
      <c r="A64" s="606" t="s">
        <v>81</v>
      </c>
      <c r="B64" s="159" t="s">
        <v>82</v>
      </c>
      <c r="C64" s="310">
        <f t="shared" si="0"/>
        <v>37394.280000000006</v>
      </c>
      <c r="D64" s="315">
        <f t="shared" si="1"/>
        <v>3116.1900000000005</v>
      </c>
      <c r="E64" s="338">
        <v>1.1000000000000001</v>
      </c>
    </row>
    <row r="65" spans="1:5" ht="16.5" thickBot="1">
      <c r="A65" s="608" t="s">
        <v>83</v>
      </c>
      <c r="B65" s="167" t="s">
        <v>84</v>
      </c>
      <c r="C65" s="322"/>
      <c r="D65" s="328"/>
      <c r="E65" s="344"/>
    </row>
    <row r="66" spans="1:5" ht="15.75">
      <c r="A66" s="607" t="s">
        <v>85</v>
      </c>
      <c r="B66" s="162"/>
      <c r="C66" s="310">
        <f t="shared" si="0"/>
        <v>1000507.7577600002</v>
      </c>
      <c r="D66" s="315">
        <f t="shared" si="1"/>
        <v>83375.64648000001</v>
      </c>
      <c r="E66" s="338">
        <f>E20+E23+E25+E29+E32+E45+E64</f>
        <v>29.431200000000004</v>
      </c>
    </row>
    <row r="67" spans="1:5" ht="16.5" thickBot="1">
      <c r="A67" s="607" t="s">
        <v>86</v>
      </c>
      <c r="B67" s="162"/>
      <c r="C67" s="322"/>
      <c r="D67" s="328"/>
      <c r="E67" s="344"/>
    </row>
    <row r="68" spans="1:5" ht="15.75">
      <c r="A68" s="606" t="s">
        <v>87</v>
      </c>
      <c r="B68" s="159"/>
      <c r="C68" s="310">
        <f t="shared" si="0"/>
        <v>149577.12000000002</v>
      </c>
      <c r="D68" s="315">
        <f t="shared" si="1"/>
        <v>12464.760000000002</v>
      </c>
      <c r="E68" s="338">
        <v>4.4000000000000004</v>
      </c>
    </row>
    <row r="69" spans="1:5" ht="15.75">
      <c r="A69" s="607" t="s">
        <v>88</v>
      </c>
      <c r="B69" s="162"/>
      <c r="C69" s="322"/>
      <c r="D69" s="328"/>
      <c r="E69" s="339"/>
    </row>
    <row r="70" spans="1:5" ht="16.5" thickBot="1">
      <c r="A70" s="608"/>
      <c r="B70" s="167"/>
      <c r="C70" s="335"/>
      <c r="D70" s="336"/>
      <c r="E70" s="345"/>
    </row>
    <row r="71" spans="1:5" ht="15.75">
      <c r="A71" s="606" t="s">
        <v>89</v>
      </c>
      <c r="B71" s="157"/>
      <c r="C71" s="346">
        <f>C66+C68</f>
        <v>1150084.8777600003</v>
      </c>
      <c r="D71" s="347">
        <f>D66+D68</f>
        <v>95840.406480000005</v>
      </c>
      <c r="E71" s="348">
        <f>E66+E68</f>
        <v>33.831200000000003</v>
      </c>
    </row>
    <row r="72" spans="1:5" ht="16.5" thickBot="1">
      <c r="A72" s="608" t="s">
        <v>90</v>
      </c>
      <c r="B72" s="166"/>
      <c r="C72" s="349"/>
      <c r="D72" s="350"/>
      <c r="E72" s="344"/>
    </row>
    <row r="73" spans="1:5" s="112" customFormat="1">
      <c r="A73" s="652" t="s">
        <v>91</v>
      </c>
      <c r="B73" s="149"/>
      <c r="C73" s="354"/>
      <c r="D73" s="354"/>
      <c r="E73" s="355"/>
    </row>
    <row r="74" spans="1:5" s="112" customFormat="1" ht="15.75" thickBot="1">
      <c r="A74" s="652"/>
      <c r="B74" s="149"/>
      <c r="C74" s="354"/>
      <c r="D74" s="354"/>
      <c r="E74" s="355"/>
    </row>
    <row r="75" spans="1:5" s="112" customFormat="1">
      <c r="A75" s="156"/>
      <c r="B75" s="157"/>
      <c r="C75" s="356" t="s">
        <v>13</v>
      </c>
      <c r="D75" s="357" t="s">
        <v>13</v>
      </c>
      <c r="E75" s="227" t="s">
        <v>14</v>
      </c>
    </row>
    <row r="76" spans="1:5" s="112" customFormat="1">
      <c r="A76" s="161" t="s">
        <v>15</v>
      </c>
      <c r="B76" s="162" t="s">
        <v>16</v>
      </c>
      <c r="C76" s="355" t="s">
        <v>17</v>
      </c>
      <c r="D76" s="207" t="s">
        <v>17</v>
      </c>
      <c r="E76" s="225" t="s">
        <v>18</v>
      </c>
    </row>
    <row r="77" spans="1:5" s="112" customFormat="1">
      <c r="A77" s="161" t="s">
        <v>19</v>
      </c>
      <c r="B77" s="162" t="s">
        <v>20</v>
      </c>
      <c r="C77" s="355" t="s">
        <v>21</v>
      </c>
      <c r="D77" s="207" t="s">
        <v>22</v>
      </c>
      <c r="E77" s="225" t="s">
        <v>23</v>
      </c>
    </row>
    <row r="78" spans="1:5" s="112" customFormat="1">
      <c r="A78" s="164"/>
      <c r="B78" s="165"/>
      <c r="C78" s="354" t="s">
        <v>24</v>
      </c>
      <c r="D78" s="358" t="s">
        <v>24</v>
      </c>
      <c r="E78" s="225" t="s">
        <v>25</v>
      </c>
    </row>
    <row r="79" spans="1:5" s="112" customFormat="1" ht="15.75" thickBot="1">
      <c r="A79" s="383"/>
      <c r="B79" s="166"/>
      <c r="C79" s="360" t="s">
        <v>26</v>
      </c>
      <c r="D79" s="218" t="s">
        <v>26</v>
      </c>
      <c r="E79" s="225" t="s">
        <v>26</v>
      </c>
    </row>
    <row r="80" spans="1:5">
      <c r="A80" s="653" t="s">
        <v>92</v>
      </c>
      <c r="B80" s="162" t="s">
        <v>93</v>
      </c>
      <c r="C80" s="362"/>
      <c r="D80" s="226"/>
      <c r="E80" s="219"/>
    </row>
    <row r="81" spans="1:5" ht="15.75">
      <c r="A81" s="651" t="s">
        <v>94</v>
      </c>
      <c r="B81" s="162"/>
      <c r="C81" s="363">
        <f>D81*12</f>
        <v>163175.04000000001</v>
      </c>
      <c r="D81" s="364">
        <f>E81*$B$9</f>
        <v>13597.92</v>
      </c>
      <c r="E81" s="325">
        <v>4.8</v>
      </c>
    </row>
    <row r="82" spans="1:5" ht="16.5" thickBot="1">
      <c r="A82" s="216"/>
      <c r="B82" s="167"/>
      <c r="C82" s="366"/>
      <c r="D82" s="367"/>
      <c r="E82" s="344"/>
    </row>
    <row r="83" spans="1:5" ht="15.75">
      <c r="A83" s="651" t="s">
        <v>95</v>
      </c>
      <c r="B83" s="162"/>
      <c r="C83" s="363"/>
      <c r="D83" s="364"/>
      <c r="E83" s="339"/>
    </row>
    <row r="84" spans="1:5" ht="15.75">
      <c r="A84" s="651"/>
      <c r="B84" s="162" t="s">
        <v>96</v>
      </c>
      <c r="C84" s="363">
        <f t="shared" ref="C84:C93" si="2">D84*12</f>
        <v>540517.32000000007</v>
      </c>
      <c r="D84" s="364">
        <f t="shared" ref="D84:D91" si="3">E84*$B$9</f>
        <v>45043.11</v>
      </c>
      <c r="E84" s="325">
        <v>15.9</v>
      </c>
    </row>
    <row r="85" spans="1:5" ht="16.5" thickBot="1">
      <c r="A85" s="216"/>
      <c r="B85" s="167"/>
      <c r="C85" s="363"/>
      <c r="D85" s="364"/>
      <c r="E85" s="344"/>
    </row>
    <row r="86" spans="1:5" ht="15.75">
      <c r="A86" s="653" t="s">
        <v>97</v>
      </c>
      <c r="B86" s="159"/>
      <c r="C86" s="368"/>
      <c r="D86" s="369"/>
      <c r="E86" s="370"/>
    </row>
    <row r="87" spans="1:5" ht="15.75">
      <c r="A87" s="651" t="s">
        <v>98</v>
      </c>
      <c r="B87" s="162" t="s">
        <v>96</v>
      </c>
      <c r="C87" s="363">
        <f t="shared" si="2"/>
        <v>58471.055999999997</v>
      </c>
      <c r="D87" s="364">
        <f t="shared" si="3"/>
        <v>4872.5879999999997</v>
      </c>
      <c r="E87" s="325">
        <v>1.72</v>
      </c>
    </row>
    <row r="88" spans="1:5" ht="16.5" thickBot="1">
      <c r="A88" s="216"/>
      <c r="B88" s="167"/>
      <c r="C88" s="366"/>
      <c r="D88" s="367"/>
      <c r="E88" s="344"/>
    </row>
    <row r="89" spans="1:5" ht="16.5" hidden="1" customHeight="1">
      <c r="A89" s="651" t="s">
        <v>99</v>
      </c>
      <c r="B89" s="162" t="s">
        <v>100</v>
      </c>
      <c r="C89" s="363">
        <f t="shared" si="2"/>
        <v>0</v>
      </c>
      <c r="D89" s="364">
        <f t="shared" si="3"/>
        <v>0</v>
      </c>
      <c r="E89" s="325">
        <v>0</v>
      </c>
    </row>
    <row r="90" spans="1:5" ht="16.5" hidden="1" customHeight="1">
      <c r="A90" s="651"/>
      <c r="B90" s="162"/>
      <c r="C90" s="363"/>
      <c r="D90" s="364"/>
      <c r="E90" s="344"/>
    </row>
    <row r="91" spans="1:5" ht="15.75">
      <c r="A91" s="265" t="s">
        <v>157</v>
      </c>
      <c r="B91" s="159" t="s">
        <v>100</v>
      </c>
      <c r="C91" s="368">
        <f t="shared" si="2"/>
        <v>101984.40000000001</v>
      </c>
      <c r="D91" s="369">
        <f t="shared" si="3"/>
        <v>8498.7000000000007</v>
      </c>
      <c r="E91" s="325">
        <v>3</v>
      </c>
    </row>
    <row r="92" spans="1:5" ht="16.5" thickBot="1">
      <c r="A92" s="275" t="s">
        <v>158</v>
      </c>
      <c r="B92" s="167"/>
      <c r="C92" s="366"/>
      <c r="D92" s="367"/>
      <c r="E92" s="344"/>
    </row>
    <row r="93" spans="1:5" ht="15.75">
      <c r="A93" s="607" t="s">
        <v>101</v>
      </c>
      <c r="B93" s="165"/>
      <c r="C93" s="372">
        <f t="shared" si="2"/>
        <v>864147.81599999999</v>
      </c>
      <c r="D93" s="347">
        <f>SUM(D81:D92)</f>
        <v>72012.317999999999</v>
      </c>
      <c r="E93" s="348">
        <f>E81+E84+E89+E91+E87</f>
        <v>25.419999999999998</v>
      </c>
    </row>
    <row r="94" spans="1:5" ht="16.5" thickBot="1">
      <c r="A94" s="608" t="s">
        <v>102</v>
      </c>
      <c r="B94" s="166"/>
      <c r="C94" s="373"/>
      <c r="D94" s="374"/>
      <c r="E94" s="344"/>
    </row>
    <row r="95" spans="1:5" ht="15.75">
      <c r="A95" s="222"/>
      <c r="B95" s="149"/>
      <c r="C95" s="375">
        <f>C93+C71</f>
        <v>2014232.6937600002</v>
      </c>
      <c r="D95" s="375">
        <f>D93+D71</f>
        <v>167852.72448</v>
      </c>
      <c r="E95" s="376">
        <f>E93+E71</f>
        <v>59.251199999999997</v>
      </c>
    </row>
    <row r="96" spans="1:5">
      <c r="A96" s="377"/>
      <c r="B96" s="377"/>
      <c r="C96" s="378"/>
      <c r="D96" s="378"/>
      <c r="E96" s="378"/>
    </row>
    <row r="97" spans="1:5">
      <c r="A97" s="377"/>
      <c r="B97" s="377"/>
      <c r="C97" s="377"/>
      <c r="D97" s="377"/>
      <c r="E97" s="377"/>
    </row>
    <row r="98" spans="1:5">
      <c r="A98" s="377"/>
      <c r="B98" s="377"/>
      <c r="C98" s="377"/>
      <c r="D98" s="377"/>
      <c r="E98" s="377"/>
    </row>
    <row r="103" spans="1:5">
      <c r="A103" t="s">
        <v>103</v>
      </c>
      <c r="C103" t="s">
        <v>104</v>
      </c>
    </row>
    <row r="104" spans="1:5">
      <c r="A104" t="s">
        <v>105</v>
      </c>
      <c r="C104" t="s">
        <v>106</v>
      </c>
    </row>
    <row r="107" spans="1:5">
      <c r="A107" t="s">
        <v>107</v>
      </c>
      <c r="C107" t="s">
        <v>132</v>
      </c>
    </row>
    <row r="108" spans="1:5">
      <c r="A108" t="s">
        <v>109</v>
      </c>
    </row>
  </sheetData>
  <pageMargins left="0.28000000000000003" right="0.17" top="0.33" bottom="0.17" header="0.3" footer="0.3"/>
  <pageSetup paperSize="9" scale="6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9"/>
  <sheetViews>
    <sheetView topLeftCell="A77" workbookViewId="0">
      <selection activeCell="A95" sqref="A95"/>
    </sheetView>
  </sheetViews>
  <sheetFormatPr defaultColWidth="11.5703125" defaultRowHeight="15"/>
  <cols>
    <col min="1" max="1" width="74" customWidth="1"/>
    <col min="2" max="2" width="32.140625" customWidth="1"/>
    <col min="3" max="4" width="14" customWidth="1"/>
    <col min="5" max="5" width="15.2851562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30" customHeight="1">
      <c r="A1" s="298"/>
      <c r="B1" s="298"/>
      <c r="C1" s="298"/>
      <c r="D1" s="670" t="s">
        <v>127</v>
      </c>
      <c r="E1" s="670"/>
    </row>
    <row r="2" spans="1:5" ht="18.75" customHeight="1">
      <c r="A2" s="671" t="s">
        <v>128</v>
      </c>
      <c r="B2" s="671"/>
      <c r="C2" s="671"/>
      <c r="D2" s="671"/>
      <c r="E2" s="671"/>
    </row>
    <row r="3" spans="1:5" ht="18.75" customHeight="1">
      <c r="A3" s="683" t="s">
        <v>133</v>
      </c>
      <c r="B3" s="683"/>
      <c r="C3" s="683"/>
      <c r="D3" s="683"/>
      <c r="E3" s="683"/>
    </row>
    <row r="4" spans="1:5" ht="20.25" customHeight="1">
      <c r="A4" s="671" t="s">
        <v>134</v>
      </c>
      <c r="B4" s="671"/>
      <c r="C4" s="671"/>
      <c r="D4" s="671"/>
      <c r="E4" s="671"/>
    </row>
    <row r="5" spans="1:5" ht="15.75" customHeight="1" thickBot="1">
      <c r="A5" s="299"/>
      <c r="B5" s="299"/>
      <c r="C5" s="299"/>
      <c r="D5" s="299"/>
      <c r="E5" s="299"/>
    </row>
    <row r="6" spans="1:5" ht="15.75">
      <c r="A6" s="2" t="s">
        <v>5</v>
      </c>
      <c r="B6" s="300"/>
      <c r="C6" s="137"/>
      <c r="D6" s="137"/>
      <c r="E6" s="138"/>
    </row>
    <row r="7" spans="1:5" ht="15.75">
      <c r="A7" s="6" t="s">
        <v>6</v>
      </c>
      <c r="B7" s="301">
        <v>3334.8</v>
      </c>
      <c r="C7" s="141"/>
      <c r="D7" s="141"/>
      <c r="E7" s="142"/>
    </row>
    <row r="8" spans="1:5" ht="15.75">
      <c r="A8" s="143" t="s">
        <v>7</v>
      </c>
      <c r="B8" s="302" t="s">
        <v>8</v>
      </c>
      <c r="C8" s="145"/>
      <c r="D8" s="145"/>
      <c r="E8" s="146"/>
    </row>
    <row r="9" spans="1:5" ht="15.75">
      <c r="A9" s="147" t="s">
        <v>9</v>
      </c>
      <c r="B9" s="301">
        <v>1902.4</v>
      </c>
      <c r="C9" s="141"/>
      <c r="D9" s="141"/>
      <c r="E9" s="142"/>
    </row>
    <row r="10" spans="1:5" ht="15.75">
      <c r="A10" s="164" t="s">
        <v>10</v>
      </c>
      <c r="B10" s="303"/>
      <c r="C10" s="149"/>
      <c r="D10" s="149"/>
      <c r="E10" s="150"/>
    </row>
    <row r="11" spans="1:5" ht="15.75">
      <c r="A11" s="293" t="s">
        <v>121</v>
      </c>
      <c r="B11" s="304"/>
      <c r="C11" s="153"/>
      <c r="D11" s="153"/>
      <c r="E11" s="154"/>
    </row>
    <row r="12" spans="1:5" ht="15.75">
      <c r="A12" s="155" t="s">
        <v>122</v>
      </c>
      <c r="B12" s="392"/>
      <c r="C12" s="149"/>
      <c r="D12" s="149"/>
      <c r="E12" s="150"/>
    </row>
    <row r="13" spans="1:5" ht="15.75">
      <c r="A13" s="151" t="s">
        <v>11</v>
      </c>
      <c r="B13" s="304">
        <v>4</v>
      </c>
      <c r="C13" s="153"/>
      <c r="D13" s="153"/>
      <c r="E13" s="154"/>
    </row>
    <row r="14" spans="1:5" ht="16.5" thickBot="1">
      <c r="A14" s="289" t="s">
        <v>12</v>
      </c>
      <c r="B14" s="393">
        <v>2</v>
      </c>
      <c r="C14" s="394"/>
      <c r="D14" s="394"/>
      <c r="E14" s="395"/>
    </row>
    <row r="15" spans="1:5" ht="15.75">
      <c r="A15" s="306"/>
      <c r="B15" s="157"/>
      <c r="C15" s="158" t="s">
        <v>13</v>
      </c>
      <c r="D15" s="159" t="s">
        <v>13</v>
      </c>
      <c r="E15" s="160" t="s">
        <v>14</v>
      </c>
    </row>
    <row r="16" spans="1:5">
      <c r="A16" s="161" t="s">
        <v>15</v>
      </c>
      <c r="B16" s="162" t="s">
        <v>16</v>
      </c>
      <c r="C16" s="163" t="s">
        <v>17</v>
      </c>
      <c r="D16" s="162" t="s">
        <v>17</v>
      </c>
      <c r="E16" s="29" t="s">
        <v>18</v>
      </c>
    </row>
    <row r="17" spans="1:5">
      <c r="A17" s="161" t="s">
        <v>19</v>
      </c>
      <c r="B17" s="162" t="s">
        <v>20</v>
      </c>
      <c r="C17" s="163" t="s">
        <v>21</v>
      </c>
      <c r="D17" s="162" t="s">
        <v>22</v>
      </c>
      <c r="E17" s="29" t="s">
        <v>23</v>
      </c>
    </row>
    <row r="18" spans="1:5" ht="15.75">
      <c r="A18" s="308"/>
      <c r="B18" s="165"/>
      <c r="C18" s="149" t="s">
        <v>24</v>
      </c>
      <c r="D18" s="165" t="s">
        <v>24</v>
      </c>
      <c r="E18" s="29" t="s">
        <v>25</v>
      </c>
    </row>
    <row r="19" spans="1:5" ht="16.5" thickBot="1">
      <c r="A19" s="308"/>
      <c r="B19" s="166"/>
      <c r="C19" s="163" t="s">
        <v>26</v>
      </c>
      <c r="D19" s="167" t="s">
        <v>26</v>
      </c>
      <c r="E19" s="29" t="s">
        <v>26</v>
      </c>
    </row>
    <row r="20" spans="1:5" ht="59.25" customHeight="1" thickBot="1">
      <c r="A20" s="619" t="s">
        <v>27</v>
      </c>
      <c r="B20" s="169"/>
      <c r="C20" s="310">
        <f>D20*12</f>
        <v>111176.25599999999</v>
      </c>
      <c r="D20" s="311">
        <f>$B$9*E20</f>
        <v>9264.6880000000001</v>
      </c>
      <c r="E20" s="312">
        <v>4.87</v>
      </c>
    </row>
    <row r="21" spans="1:5" ht="146.25" customHeight="1" thickBot="1">
      <c r="A21" s="620" t="s">
        <v>28</v>
      </c>
      <c r="B21" s="174" t="s">
        <v>29</v>
      </c>
      <c r="C21" s="310"/>
      <c r="D21" s="311"/>
      <c r="E21" s="312"/>
    </row>
    <row r="22" spans="1:5" ht="78.75" hidden="1" customHeight="1">
      <c r="A22" s="654"/>
      <c r="B22" s="175"/>
      <c r="C22" s="310">
        <f t="shared" ref="C22:C68" si="0">D22*12</f>
        <v>0</v>
      </c>
      <c r="D22" s="315">
        <f t="shared" ref="D22:D68" si="1">$B$9*E22</f>
        <v>0</v>
      </c>
      <c r="E22" s="316"/>
    </row>
    <row r="23" spans="1:5" ht="29.25" thickBot="1">
      <c r="A23" s="619" t="s">
        <v>30</v>
      </c>
      <c r="B23" s="177"/>
      <c r="C23" s="317">
        <f t="shared" si="0"/>
        <v>91315.200000000012</v>
      </c>
      <c r="D23" s="311">
        <f t="shared" si="1"/>
        <v>7609.6</v>
      </c>
      <c r="E23" s="312">
        <v>4</v>
      </c>
    </row>
    <row r="24" spans="1:5" ht="116.25" customHeight="1" thickBot="1">
      <c r="A24" s="620" t="s">
        <v>28</v>
      </c>
      <c r="B24" s="174" t="s">
        <v>31</v>
      </c>
      <c r="C24" s="310"/>
      <c r="D24" s="311"/>
      <c r="E24" s="318"/>
    </row>
    <row r="25" spans="1:5">
      <c r="A25" s="621" t="s">
        <v>32</v>
      </c>
      <c r="B25" s="159" t="s">
        <v>33</v>
      </c>
      <c r="C25" s="680">
        <f t="shared" si="0"/>
        <v>56980.684800000003</v>
      </c>
      <c r="D25" s="680">
        <f t="shared" si="1"/>
        <v>4748.3904000000002</v>
      </c>
      <c r="E25" s="677">
        <f>2.4*1.04</f>
        <v>2.496</v>
      </c>
    </row>
    <row r="26" spans="1:5">
      <c r="A26" s="622" t="s">
        <v>34</v>
      </c>
      <c r="B26" s="162" t="s">
        <v>35</v>
      </c>
      <c r="C26" s="681"/>
      <c r="D26" s="681"/>
      <c r="E26" s="678"/>
    </row>
    <row r="27" spans="1:5">
      <c r="A27" s="622" t="s">
        <v>36</v>
      </c>
      <c r="B27" s="162" t="s">
        <v>37</v>
      </c>
      <c r="C27" s="681"/>
      <c r="D27" s="681"/>
      <c r="E27" s="678"/>
    </row>
    <row r="28" spans="1:5" ht="15.75" thickBot="1">
      <c r="A28" s="623"/>
      <c r="B28" s="167"/>
      <c r="C28" s="682"/>
      <c r="D28" s="682"/>
      <c r="E28" s="679"/>
    </row>
    <row r="29" spans="1:5">
      <c r="A29" s="622" t="s">
        <v>38</v>
      </c>
      <c r="B29" s="162" t="s">
        <v>39</v>
      </c>
      <c r="C29" s="680">
        <f t="shared" si="0"/>
        <v>51821.376000000004</v>
      </c>
      <c r="D29" s="680">
        <f t="shared" si="1"/>
        <v>4318.4480000000003</v>
      </c>
      <c r="E29" s="677">
        <v>2.27</v>
      </c>
    </row>
    <row r="30" spans="1:5">
      <c r="A30" s="622" t="s">
        <v>40</v>
      </c>
      <c r="B30" s="162"/>
      <c r="C30" s="681"/>
      <c r="D30" s="681"/>
      <c r="E30" s="678"/>
    </row>
    <row r="31" spans="1:5" ht="15.75" thickBot="1">
      <c r="A31" s="622" t="s">
        <v>41</v>
      </c>
      <c r="B31" s="162"/>
      <c r="C31" s="682"/>
      <c r="D31" s="682"/>
      <c r="E31" s="679"/>
    </row>
    <row r="32" spans="1:5" ht="29.25" thickBot="1">
      <c r="A32" s="619" t="s">
        <v>42</v>
      </c>
      <c r="B32" s="183"/>
      <c r="C32" s="322">
        <f t="shared" si="0"/>
        <v>157409.14176</v>
      </c>
      <c r="D32" s="311">
        <f t="shared" si="1"/>
        <v>13117.42848</v>
      </c>
      <c r="E32" s="323">
        <f>6.63*1.04</f>
        <v>6.8952</v>
      </c>
    </row>
    <row r="33" spans="1:5" ht="15.75">
      <c r="A33" s="30" t="s">
        <v>43</v>
      </c>
      <c r="B33" s="324" t="s">
        <v>113</v>
      </c>
      <c r="C33" s="310"/>
      <c r="D33" s="315"/>
      <c r="E33" s="325"/>
    </row>
    <row r="34" spans="1:5" ht="15.75">
      <c r="A34" s="95" t="s">
        <v>45</v>
      </c>
      <c r="B34" s="327"/>
      <c r="C34" s="322"/>
      <c r="D34" s="328"/>
      <c r="E34" s="325"/>
    </row>
    <row r="35" spans="1:5" ht="15.75">
      <c r="A35" s="96" t="s">
        <v>46</v>
      </c>
      <c r="B35" s="330" t="s">
        <v>47</v>
      </c>
      <c r="C35" s="322"/>
      <c r="D35" s="328"/>
      <c r="E35" s="325"/>
    </row>
    <row r="36" spans="1:5" ht="15.75">
      <c r="A36" s="95"/>
      <c r="B36" s="327"/>
      <c r="C36" s="322"/>
      <c r="D36" s="328"/>
      <c r="E36" s="325"/>
    </row>
    <row r="37" spans="1:5" ht="15.75">
      <c r="A37" s="624" t="s">
        <v>48</v>
      </c>
      <c r="B37" s="330"/>
      <c r="C37" s="322"/>
      <c r="D37" s="328"/>
      <c r="E37" s="325"/>
    </row>
    <row r="38" spans="1:5" ht="15.75">
      <c r="A38" s="625" t="s">
        <v>49</v>
      </c>
      <c r="B38" s="324" t="s">
        <v>47</v>
      </c>
      <c r="C38" s="322"/>
      <c r="D38" s="328"/>
      <c r="E38" s="325"/>
    </row>
    <row r="39" spans="1:5" ht="15.75">
      <c r="A39" s="624" t="s">
        <v>50</v>
      </c>
      <c r="B39" s="330"/>
      <c r="C39" s="322"/>
      <c r="D39" s="328"/>
      <c r="E39" s="325"/>
    </row>
    <row r="40" spans="1:5" ht="15.75">
      <c r="A40" s="625" t="s">
        <v>51</v>
      </c>
      <c r="B40" s="324" t="s">
        <v>0</v>
      </c>
      <c r="C40" s="322"/>
      <c r="D40" s="328"/>
      <c r="E40" s="325"/>
    </row>
    <row r="41" spans="1:5" ht="15.75">
      <c r="A41" s="625" t="s">
        <v>52</v>
      </c>
      <c r="B41" s="333" t="s">
        <v>0</v>
      </c>
      <c r="C41" s="322"/>
      <c r="D41" s="328"/>
      <c r="E41" s="325"/>
    </row>
    <row r="42" spans="1:5" ht="15.75">
      <c r="A42" s="626" t="s">
        <v>53</v>
      </c>
      <c r="B42" s="324"/>
      <c r="C42" s="322"/>
      <c r="D42" s="328"/>
      <c r="E42" s="325"/>
    </row>
    <row r="43" spans="1:5" ht="15.75">
      <c r="A43" s="626" t="s">
        <v>54</v>
      </c>
      <c r="B43" s="324"/>
      <c r="C43" s="322"/>
      <c r="D43" s="328"/>
      <c r="E43" s="325"/>
    </row>
    <row r="44" spans="1:5" ht="16.5" thickBot="1">
      <c r="A44" s="626" t="s">
        <v>55</v>
      </c>
      <c r="B44" s="324" t="s">
        <v>56</v>
      </c>
      <c r="C44" s="335"/>
      <c r="D44" s="336"/>
      <c r="E44" s="325"/>
    </row>
    <row r="45" spans="1:5" ht="44.25" customHeight="1" thickBot="1">
      <c r="A45" s="619" t="s">
        <v>57</v>
      </c>
      <c r="B45" s="183"/>
      <c r="C45" s="317">
        <f t="shared" si="0"/>
        <v>178064.64000000001</v>
      </c>
      <c r="D45" s="311">
        <f t="shared" si="1"/>
        <v>14838.720000000001</v>
      </c>
      <c r="E45" s="337">
        <v>7.8</v>
      </c>
    </row>
    <row r="46" spans="1:5" ht="15.75">
      <c r="A46" s="30" t="s">
        <v>114</v>
      </c>
      <c r="B46" s="159"/>
      <c r="C46" s="310"/>
      <c r="D46" s="328"/>
      <c r="E46" s="338"/>
    </row>
    <row r="47" spans="1:5" ht="15.75">
      <c r="A47" s="96" t="s">
        <v>60</v>
      </c>
      <c r="B47" s="205" t="s">
        <v>3</v>
      </c>
      <c r="C47" s="322"/>
      <c r="D47" s="328"/>
      <c r="E47" s="339"/>
    </row>
    <row r="48" spans="1:5" ht="15.75">
      <c r="A48" s="91" t="s">
        <v>61</v>
      </c>
      <c r="B48" s="209" t="s">
        <v>62</v>
      </c>
      <c r="C48" s="322"/>
      <c r="D48" s="328"/>
      <c r="E48" s="339"/>
    </row>
    <row r="49" spans="1:5" ht="15.75">
      <c r="A49" s="627" t="s">
        <v>63</v>
      </c>
      <c r="B49" s="209" t="s">
        <v>62</v>
      </c>
      <c r="C49" s="322"/>
      <c r="D49" s="328"/>
      <c r="E49" s="339"/>
    </row>
    <row r="50" spans="1:5" ht="15.75">
      <c r="A50" s="91" t="s">
        <v>64</v>
      </c>
      <c r="B50" s="209" t="s">
        <v>62</v>
      </c>
      <c r="C50" s="322"/>
      <c r="D50" s="328"/>
      <c r="E50" s="339"/>
    </row>
    <row r="51" spans="1:5" ht="15.75">
      <c r="A51" s="91" t="s">
        <v>65</v>
      </c>
      <c r="B51" s="209" t="s">
        <v>1</v>
      </c>
      <c r="C51" s="322"/>
      <c r="D51" s="328"/>
      <c r="E51" s="339"/>
    </row>
    <row r="52" spans="1:5" ht="15.75">
      <c r="A52" s="91" t="s">
        <v>66</v>
      </c>
      <c r="B52" s="209" t="s">
        <v>3</v>
      </c>
      <c r="C52" s="322"/>
      <c r="D52" s="328"/>
      <c r="E52" s="339"/>
    </row>
    <row r="53" spans="1:5" ht="15.75">
      <c r="A53" s="94" t="s">
        <v>115</v>
      </c>
      <c r="B53" s="342" t="s">
        <v>3</v>
      </c>
      <c r="C53" s="322"/>
      <c r="D53" s="328"/>
      <c r="E53" s="339"/>
    </row>
    <row r="54" spans="1:5" ht="15.75">
      <c r="A54" s="96" t="s">
        <v>116</v>
      </c>
      <c r="B54" s="209"/>
      <c r="C54" s="322"/>
      <c r="D54" s="328"/>
      <c r="E54" s="325"/>
    </row>
    <row r="55" spans="1:5" ht="15.75">
      <c r="A55" s="96" t="s">
        <v>117</v>
      </c>
      <c r="B55" s="342" t="s">
        <v>3</v>
      </c>
      <c r="C55" s="322"/>
      <c r="D55" s="328"/>
      <c r="E55" s="339"/>
    </row>
    <row r="56" spans="1:5" ht="15.75">
      <c r="A56" s="91" t="s">
        <v>73</v>
      </c>
      <c r="B56" s="209" t="s">
        <v>3</v>
      </c>
      <c r="C56" s="322"/>
      <c r="D56" s="328"/>
      <c r="E56" s="339"/>
    </row>
    <row r="57" spans="1:5" ht="15.75">
      <c r="A57" s="91" t="s">
        <v>74</v>
      </c>
      <c r="B57" s="209" t="s">
        <v>75</v>
      </c>
      <c r="C57" s="322"/>
      <c r="D57" s="328"/>
      <c r="E57" s="339"/>
    </row>
    <row r="58" spans="1:5" ht="15.75">
      <c r="A58" s="97" t="s">
        <v>76</v>
      </c>
      <c r="B58" s="92" t="s">
        <v>155</v>
      </c>
      <c r="C58" s="322"/>
      <c r="D58" s="328"/>
      <c r="E58" s="339"/>
    </row>
    <row r="59" spans="1:5" ht="15.75">
      <c r="A59" s="91" t="s">
        <v>77</v>
      </c>
      <c r="B59" s="92" t="s">
        <v>156</v>
      </c>
      <c r="C59" s="322"/>
      <c r="D59" s="328"/>
      <c r="E59" s="339"/>
    </row>
    <row r="60" spans="1:5" ht="15.75">
      <c r="A60" s="91" t="s">
        <v>65</v>
      </c>
      <c r="B60" s="209" t="s">
        <v>78</v>
      </c>
      <c r="C60" s="322"/>
      <c r="D60" s="328"/>
      <c r="E60" s="339"/>
    </row>
    <row r="61" spans="1:5" ht="15.75">
      <c r="A61" s="91" t="s">
        <v>66</v>
      </c>
      <c r="B61" s="209" t="s">
        <v>3</v>
      </c>
      <c r="C61" s="322"/>
      <c r="D61" s="328"/>
      <c r="E61" s="339"/>
    </row>
    <row r="62" spans="1:5" ht="15.75">
      <c r="A62" s="91" t="s">
        <v>79</v>
      </c>
      <c r="B62" s="209" t="s">
        <v>2</v>
      </c>
      <c r="C62" s="322"/>
      <c r="D62" s="328"/>
      <c r="E62" s="339"/>
    </row>
    <row r="63" spans="1:5" ht="16.5" thickBot="1">
      <c r="A63" s="97" t="s">
        <v>80</v>
      </c>
      <c r="B63" s="167" t="s">
        <v>3</v>
      </c>
      <c r="C63" s="322"/>
      <c r="D63" s="328"/>
      <c r="E63" s="344"/>
    </row>
    <row r="64" spans="1:5" ht="15.75">
      <c r="A64" s="621" t="s">
        <v>81</v>
      </c>
      <c r="B64" s="159" t="s">
        <v>82</v>
      </c>
      <c r="C64" s="310">
        <f t="shared" si="0"/>
        <v>25111.680000000004</v>
      </c>
      <c r="D64" s="315">
        <f t="shared" si="1"/>
        <v>2092.6400000000003</v>
      </c>
      <c r="E64" s="338">
        <v>1.1000000000000001</v>
      </c>
    </row>
    <row r="65" spans="1:5" ht="16.5" thickBot="1">
      <c r="A65" s="623" t="s">
        <v>83</v>
      </c>
      <c r="B65" s="167" t="s">
        <v>84</v>
      </c>
      <c r="C65" s="322"/>
      <c r="D65" s="328"/>
      <c r="E65" s="344"/>
    </row>
    <row r="66" spans="1:5" ht="15.75">
      <c r="A66" s="622" t="s">
        <v>85</v>
      </c>
      <c r="B66" s="162"/>
      <c r="C66" s="310">
        <f t="shared" si="0"/>
        <v>671878.97856000019</v>
      </c>
      <c r="D66" s="315">
        <f t="shared" si="1"/>
        <v>55989.914880000011</v>
      </c>
      <c r="E66" s="338">
        <f>E20+E23+E25+E29+E32+E45+E64</f>
        <v>29.431200000000004</v>
      </c>
    </row>
    <row r="67" spans="1:5" ht="16.5" thickBot="1">
      <c r="A67" s="622" t="s">
        <v>86</v>
      </c>
      <c r="B67" s="162"/>
      <c r="C67" s="322"/>
      <c r="D67" s="328"/>
      <c r="E67" s="344"/>
    </row>
    <row r="68" spans="1:5" ht="15.75">
      <c r="A68" s="621" t="s">
        <v>87</v>
      </c>
      <c r="B68" s="159"/>
      <c r="C68" s="310">
        <f t="shared" si="0"/>
        <v>100446.72000000002</v>
      </c>
      <c r="D68" s="315">
        <f t="shared" si="1"/>
        <v>8370.5600000000013</v>
      </c>
      <c r="E68" s="338">
        <v>4.4000000000000004</v>
      </c>
    </row>
    <row r="69" spans="1:5" ht="15.75">
      <c r="A69" s="622" t="s">
        <v>88</v>
      </c>
      <c r="B69" s="162"/>
      <c r="C69" s="322"/>
      <c r="D69" s="328"/>
      <c r="E69" s="339"/>
    </row>
    <row r="70" spans="1:5" ht="16.5" thickBot="1">
      <c r="A70" s="623"/>
      <c r="B70" s="167"/>
      <c r="C70" s="335"/>
      <c r="D70" s="336"/>
      <c r="E70" s="345"/>
    </row>
    <row r="71" spans="1:5" ht="15.75">
      <c r="A71" s="621" t="s">
        <v>89</v>
      </c>
      <c r="B71" s="157"/>
      <c r="C71" s="346">
        <f>C66+C68</f>
        <v>772325.69856000016</v>
      </c>
      <c r="D71" s="347">
        <f>D66+D68</f>
        <v>64360.474880000009</v>
      </c>
      <c r="E71" s="348">
        <f>E66+E68</f>
        <v>33.831200000000003</v>
      </c>
    </row>
    <row r="72" spans="1:5" ht="16.5" thickBot="1">
      <c r="A72" s="623" t="s">
        <v>90</v>
      </c>
      <c r="B72" s="166"/>
      <c r="C72" s="349"/>
      <c r="D72" s="350"/>
      <c r="E72" s="344"/>
    </row>
    <row r="73" spans="1:5" ht="15.75">
      <c r="A73" s="351"/>
      <c r="B73" s="149"/>
      <c r="C73" s="352"/>
      <c r="D73" s="352"/>
      <c r="E73" s="353"/>
    </row>
    <row r="74" spans="1:5" ht="15.75">
      <c r="A74" s="351"/>
      <c r="B74" s="149"/>
      <c r="C74" s="352"/>
      <c r="D74" s="352"/>
      <c r="E74" s="353"/>
    </row>
    <row r="75" spans="1:5" s="112" customFormat="1" ht="44.25" customHeight="1">
      <c r="A75" s="351"/>
      <c r="B75" s="149"/>
      <c r="C75" s="352"/>
      <c r="D75" s="352"/>
      <c r="E75" s="353"/>
    </row>
    <row r="76" spans="1:5" s="112" customFormat="1" ht="15.75">
      <c r="A76" s="351" t="s">
        <v>91</v>
      </c>
      <c r="B76" s="149"/>
      <c r="C76" s="352"/>
      <c r="D76" s="352"/>
      <c r="E76" s="353"/>
    </row>
    <row r="77" spans="1:5" s="112" customFormat="1" ht="16.5" thickBot="1">
      <c r="A77" s="351"/>
      <c r="B77" s="149"/>
      <c r="C77" s="352"/>
      <c r="D77" s="352"/>
      <c r="E77" s="353"/>
    </row>
    <row r="78" spans="1:5" s="112" customFormat="1" ht="15.75">
      <c r="A78" s="306"/>
      <c r="B78" s="157"/>
      <c r="C78" s="356" t="s">
        <v>13</v>
      </c>
      <c r="D78" s="357" t="s">
        <v>13</v>
      </c>
      <c r="E78" s="227" t="s">
        <v>14</v>
      </c>
    </row>
    <row r="79" spans="1:5" s="112" customFormat="1" ht="15.75">
      <c r="A79" s="307" t="s">
        <v>15</v>
      </c>
      <c r="B79" s="162" t="s">
        <v>16</v>
      </c>
      <c r="C79" s="355" t="s">
        <v>17</v>
      </c>
      <c r="D79" s="207" t="s">
        <v>17</v>
      </c>
      <c r="E79" s="225" t="s">
        <v>18</v>
      </c>
    </row>
    <row r="80" spans="1:5" s="112" customFormat="1" ht="15.75">
      <c r="A80" s="307" t="s">
        <v>19</v>
      </c>
      <c r="B80" s="162" t="s">
        <v>20</v>
      </c>
      <c r="C80" s="355" t="s">
        <v>21</v>
      </c>
      <c r="D80" s="207" t="s">
        <v>22</v>
      </c>
      <c r="E80" s="225" t="s">
        <v>23</v>
      </c>
    </row>
    <row r="81" spans="1:5" s="112" customFormat="1" ht="15.75">
      <c r="A81" s="308"/>
      <c r="B81" s="165"/>
      <c r="C81" s="354" t="s">
        <v>24</v>
      </c>
      <c r="D81" s="358" t="s">
        <v>24</v>
      </c>
      <c r="E81" s="225" t="s">
        <v>25</v>
      </c>
    </row>
    <row r="82" spans="1:5" s="112" customFormat="1" ht="16.5" thickBot="1">
      <c r="A82" s="359"/>
      <c r="B82" s="166"/>
      <c r="C82" s="360" t="s">
        <v>26</v>
      </c>
      <c r="D82" s="218" t="s">
        <v>26</v>
      </c>
      <c r="E82" s="225" t="s">
        <v>26</v>
      </c>
    </row>
    <row r="83" spans="1:5" ht="15.75">
      <c r="A83" s="655" t="s">
        <v>92</v>
      </c>
      <c r="B83" s="162" t="s">
        <v>93</v>
      </c>
      <c r="C83" s="368"/>
      <c r="D83" s="369"/>
      <c r="E83" s="338"/>
    </row>
    <row r="84" spans="1:5" ht="15.75">
      <c r="A84" s="97" t="s">
        <v>94</v>
      </c>
      <c r="B84" s="162"/>
      <c r="C84" s="363">
        <f>D84*12</f>
        <v>109578.24000000001</v>
      </c>
      <c r="D84" s="364">
        <f>E84*$B$9</f>
        <v>9131.52</v>
      </c>
      <c r="E84" s="325">
        <v>4.8</v>
      </c>
    </row>
    <row r="85" spans="1:5" ht="16.5" thickBot="1">
      <c r="A85" s="628"/>
      <c r="B85" s="167"/>
      <c r="C85" s="366"/>
      <c r="D85" s="367"/>
      <c r="E85" s="344"/>
    </row>
    <row r="86" spans="1:5" ht="15.75">
      <c r="A86" s="97" t="s">
        <v>95</v>
      </c>
      <c r="B86" s="162"/>
      <c r="C86" s="363"/>
      <c r="D86" s="364"/>
      <c r="E86" s="339"/>
    </row>
    <row r="87" spans="1:5" ht="15.75">
      <c r="A87" s="97"/>
      <c r="B87" s="162" t="s">
        <v>96</v>
      </c>
      <c r="C87" s="363">
        <f t="shared" ref="C87:C94" si="2">D87*12</f>
        <v>362977.92000000004</v>
      </c>
      <c r="D87" s="364">
        <f t="shared" ref="D87:D92" si="3">E87*$B$9</f>
        <v>30248.160000000003</v>
      </c>
      <c r="E87" s="325">
        <v>15.9</v>
      </c>
    </row>
    <row r="88" spans="1:5" ht="16.5" thickBot="1">
      <c r="A88" s="628"/>
      <c r="B88" s="167"/>
      <c r="C88" s="363"/>
      <c r="D88" s="364"/>
      <c r="E88" s="344"/>
    </row>
    <row r="89" spans="1:5" ht="15.75">
      <c r="A89" s="655" t="s">
        <v>97</v>
      </c>
      <c r="B89" s="159"/>
      <c r="C89" s="368"/>
      <c r="D89" s="369"/>
      <c r="E89" s="370"/>
    </row>
    <row r="90" spans="1:5" ht="15.75">
      <c r="A90" s="97" t="s">
        <v>98</v>
      </c>
      <c r="B90" s="162" t="s">
        <v>96</v>
      </c>
      <c r="C90" s="363">
        <f t="shared" si="2"/>
        <v>39265.536</v>
      </c>
      <c r="D90" s="364">
        <f t="shared" si="3"/>
        <v>3272.1280000000002</v>
      </c>
      <c r="E90" s="325">
        <v>1.72</v>
      </c>
    </row>
    <row r="91" spans="1:5" ht="16.5" thickBot="1">
      <c r="A91" s="628"/>
      <c r="B91" s="167"/>
      <c r="C91" s="366"/>
      <c r="D91" s="367"/>
      <c r="E91" s="344"/>
    </row>
    <row r="92" spans="1:5" ht="15.75">
      <c r="A92" s="629" t="s">
        <v>157</v>
      </c>
      <c r="B92" s="159" t="s">
        <v>100</v>
      </c>
      <c r="C92" s="368">
        <f t="shared" si="2"/>
        <v>68486.400000000009</v>
      </c>
      <c r="D92" s="369">
        <f t="shared" si="3"/>
        <v>5707.2000000000007</v>
      </c>
      <c r="E92" s="325">
        <v>3</v>
      </c>
    </row>
    <row r="93" spans="1:5" ht="16.5" thickBot="1">
      <c r="A93" s="630" t="s">
        <v>158</v>
      </c>
      <c r="B93" s="167"/>
      <c r="C93" s="366"/>
      <c r="D93" s="367"/>
      <c r="E93" s="344"/>
    </row>
    <row r="94" spans="1:5" ht="15.75">
      <c r="A94" s="320" t="s">
        <v>101</v>
      </c>
      <c r="B94" s="165"/>
      <c r="C94" s="372">
        <f t="shared" si="2"/>
        <v>580308.09600000002</v>
      </c>
      <c r="D94" s="347">
        <f>SUM(D84:D93)</f>
        <v>48359.008000000002</v>
      </c>
      <c r="E94" s="348">
        <f>E92+E90+E87+E84</f>
        <v>25.42</v>
      </c>
    </row>
    <row r="95" spans="1:5" ht="16.5" thickBot="1">
      <c r="A95" s="321" t="s">
        <v>102</v>
      </c>
      <c r="B95" s="166"/>
      <c r="C95" s="373"/>
      <c r="D95" s="374"/>
      <c r="E95" s="344"/>
    </row>
    <row r="96" spans="1:5" ht="15.75">
      <c r="A96" s="222"/>
      <c r="B96" s="149"/>
      <c r="C96" s="375">
        <f>C94+C71</f>
        <v>1352633.7945600003</v>
      </c>
      <c r="D96" s="375">
        <f>D94+D71</f>
        <v>112719.48288000001</v>
      </c>
      <c r="E96" s="376">
        <f>E94+E71</f>
        <v>59.251200000000004</v>
      </c>
    </row>
    <row r="97" spans="1:5">
      <c r="A97" s="377"/>
      <c r="B97" s="377"/>
      <c r="C97" s="378"/>
      <c r="D97" s="378"/>
      <c r="E97" s="378"/>
    </row>
    <row r="98" spans="1:5">
      <c r="A98" s="377"/>
      <c r="B98" s="377"/>
      <c r="C98" s="377"/>
      <c r="D98" s="377"/>
      <c r="E98" s="377"/>
    </row>
    <row r="99" spans="1:5">
      <c r="A99" s="377"/>
      <c r="B99" s="377"/>
      <c r="C99" s="377"/>
      <c r="D99" s="377"/>
      <c r="E99" s="377"/>
    </row>
    <row r="104" spans="1:5">
      <c r="A104" t="s">
        <v>103</v>
      </c>
      <c r="C104" t="s">
        <v>104</v>
      </c>
    </row>
    <row r="105" spans="1:5">
      <c r="A105" t="s">
        <v>105</v>
      </c>
      <c r="C105" t="s">
        <v>106</v>
      </c>
    </row>
    <row r="108" spans="1:5">
      <c r="A108" t="s">
        <v>107</v>
      </c>
      <c r="C108" t="s">
        <v>132</v>
      </c>
    </row>
    <row r="109" spans="1:5">
      <c r="A109" t="s">
        <v>109</v>
      </c>
    </row>
  </sheetData>
  <mergeCells count="10">
    <mergeCell ref="E25:E28"/>
    <mergeCell ref="C29:C31"/>
    <mergeCell ref="D29:D31"/>
    <mergeCell ref="E29:E31"/>
    <mergeCell ref="D1:E1"/>
    <mergeCell ref="A2:E2"/>
    <mergeCell ref="A3:E3"/>
    <mergeCell ref="A4:E4"/>
    <mergeCell ref="C25:C28"/>
    <mergeCell ref="D25:D28"/>
  </mergeCells>
  <pageMargins left="0.25" right="0.25" top="0.23" bottom="0.23" header="0.3" footer="0.3"/>
  <pageSetup paperSize="9" scale="6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8"/>
  <sheetViews>
    <sheetView workbookViewId="0">
      <selection sqref="A1:XFD1048576"/>
    </sheetView>
  </sheetViews>
  <sheetFormatPr defaultColWidth="11.5703125" defaultRowHeight="15"/>
  <cols>
    <col min="1" max="1" width="69.5703125" customWidth="1"/>
    <col min="2" max="2" width="34.42578125" customWidth="1"/>
    <col min="3" max="4" width="14" customWidth="1"/>
    <col min="5" max="5" width="15.2851562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30" customHeight="1">
      <c r="A1" s="298"/>
      <c r="B1" s="298"/>
      <c r="C1" s="298"/>
      <c r="D1" s="670" t="s">
        <v>127</v>
      </c>
      <c r="E1" s="670"/>
    </row>
    <row r="2" spans="1:5" ht="18.75" customHeight="1">
      <c r="A2" s="671" t="s">
        <v>128</v>
      </c>
      <c r="B2" s="671"/>
      <c r="C2" s="671"/>
      <c r="D2" s="671"/>
      <c r="E2" s="671"/>
    </row>
    <row r="3" spans="1:5" ht="18.75" customHeight="1">
      <c r="A3" s="683" t="s">
        <v>135</v>
      </c>
      <c r="B3" s="683"/>
      <c r="C3" s="683"/>
      <c r="D3" s="683"/>
      <c r="E3" s="683"/>
    </row>
    <row r="4" spans="1:5" ht="20.25" customHeight="1">
      <c r="A4" s="671" t="s">
        <v>136</v>
      </c>
      <c r="B4" s="671"/>
      <c r="C4" s="671"/>
      <c r="D4" s="671"/>
      <c r="E4" s="671"/>
    </row>
    <row r="5" spans="1:5" ht="15.75" customHeight="1" thickBot="1">
      <c r="A5" s="299"/>
      <c r="B5" s="299"/>
      <c r="C5" s="299"/>
      <c r="D5" s="299"/>
      <c r="E5" s="299"/>
    </row>
    <row r="6" spans="1:5">
      <c r="A6" s="2" t="s">
        <v>5</v>
      </c>
      <c r="B6" s="136"/>
      <c r="C6" s="137"/>
      <c r="D6" s="137"/>
      <c r="E6" s="138"/>
    </row>
    <row r="7" spans="1:5" ht="15.75">
      <c r="A7" s="6" t="s">
        <v>6</v>
      </c>
      <c r="B7" s="301">
        <v>1829.8</v>
      </c>
      <c r="C7" s="141"/>
      <c r="D7" s="141"/>
      <c r="E7" s="142"/>
    </row>
    <row r="8" spans="1:5" ht="15.75">
      <c r="A8" s="143" t="s">
        <v>7</v>
      </c>
      <c r="B8" s="302" t="s">
        <v>8</v>
      </c>
      <c r="C8" s="145"/>
      <c r="D8" s="145"/>
      <c r="E8" s="146"/>
    </row>
    <row r="9" spans="1:5" ht="15.75">
      <c r="A9" s="147" t="s">
        <v>9</v>
      </c>
      <c r="B9" s="301">
        <v>1829.8</v>
      </c>
      <c r="C9" s="141"/>
      <c r="D9" s="141"/>
      <c r="E9" s="142"/>
    </row>
    <row r="10" spans="1:5" ht="15.75">
      <c r="A10" s="164" t="s">
        <v>10</v>
      </c>
      <c r="B10" s="303"/>
      <c r="C10" s="149"/>
      <c r="D10" s="149"/>
      <c r="E10" s="150"/>
    </row>
    <row r="11" spans="1:5" ht="15.75">
      <c r="A11" s="293" t="s">
        <v>121</v>
      </c>
      <c r="B11" s="304">
        <v>948.5</v>
      </c>
      <c r="C11" s="153"/>
      <c r="D11" s="153"/>
      <c r="E11" s="154"/>
    </row>
    <row r="12" spans="1:5" ht="15.75">
      <c r="A12" s="155" t="s">
        <v>122</v>
      </c>
      <c r="B12" s="392">
        <v>371.1</v>
      </c>
      <c r="C12" s="149"/>
      <c r="D12" s="149"/>
      <c r="E12" s="150"/>
    </row>
    <row r="13" spans="1:5" ht="15.75">
      <c r="A13" s="151" t="s">
        <v>11</v>
      </c>
      <c r="B13" s="304">
        <v>4</v>
      </c>
      <c r="C13" s="153"/>
      <c r="D13" s="153"/>
      <c r="E13" s="154"/>
    </row>
    <row r="14" spans="1:5" ht="16.5" thickBot="1">
      <c r="A14" s="289" t="s">
        <v>12</v>
      </c>
      <c r="B14" s="393">
        <v>2</v>
      </c>
      <c r="C14" s="394"/>
      <c r="D14" s="394"/>
      <c r="E14" s="395"/>
    </row>
    <row r="15" spans="1:5">
      <c r="A15" s="156"/>
      <c r="B15" s="157"/>
      <c r="C15" s="158" t="s">
        <v>13</v>
      </c>
      <c r="D15" s="159" t="s">
        <v>13</v>
      </c>
      <c r="E15" s="160" t="s">
        <v>14</v>
      </c>
    </row>
    <row r="16" spans="1:5">
      <c r="A16" s="161" t="s">
        <v>15</v>
      </c>
      <c r="B16" s="162" t="s">
        <v>16</v>
      </c>
      <c r="C16" s="163" t="s">
        <v>17</v>
      </c>
      <c r="D16" s="162" t="s">
        <v>17</v>
      </c>
      <c r="E16" s="29" t="s">
        <v>18</v>
      </c>
    </row>
    <row r="17" spans="1:5">
      <c r="A17" s="161" t="s">
        <v>19</v>
      </c>
      <c r="B17" s="162" t="s">
        <v>20</v>
      </c>
      <c r="C17" s="163" t="s">
        <v>21</v>
      </c>
      <c r="D17" s="162" t="s">
        <v>22</v>
      </c>
      <c r="E17" s="29" t="s">
        <v>23</v>
      </c>
    </row>
    <row r="18" spans="1:5">
      <c r="A18" s="164"/>
      <c r="B18" s="165"/>
      <c r="C18" s="149" t="s">
        <v>24</v>
      </c>
      <c r="D18" s="165" t="s">
        <v>24</v>
      </c>
      <c r="E18" s="29" t="s">
        <v>25</v>
      </c>
    </row>
    <row r="19" spans="1:5" ht="15.75" thickBot="1">
      <c r="A19" s="164"/>
      <c r="B19" s="166"/>
      <c r="C19" s="163" t="s">
        <v>26</v>
      </c>
      <c r="D19" s="167" t="s">
        <v>26</v>
      </c>
      <c r="E19" s="29" t="s">
        <v>26</v>
      </c>
    </row>
    <row r="20" spans="1:5" ht="59.25" customHeight="1" thickBot="1">
      <c r="A20" s="168" t="s">
        <v>27</v>
      </c>
      <c r="B20" s="169"/>
      <c r="C20" s="310">
        <f>D20*12</f>
        <v>106933.512</v>
      </c>
      <c r="D20" s="311">
        <f>$B$9*E20</f>
        <v>8911.1260000000002</v>
      </c>
      <c r="E20" s="312">
        <v>4.87</v>
      </c>
    </row>
    <row r="21" spans="1:5" ht="146.25" customHeight="1" thickBot="1">
      <c r="A21" s="173" t="s">
        <v>28</v>
      </c>
      <c r="B21" s="174" t="s">
        <v>29</v>
      </c>
      <c r="C21" s="310"/>
      <c r="D21" s="311"/>
      <c r="E21" s="312"/>
    </row>
    <row r="22" spans="1:5" ht="78.75" hidden="1" customHeight="1">
      <c r="A22" s="657"/>
      <c r="B22" s="175"/>
      <c r="C22" s="310">
        <f t="shared" ref="C22:C68" si="0">D22*12</f>
        <v>0</v>
      </c>
      <c r="D22" s="315">
        <f t="shared" ref="D22:D68" si="1">$B$9*E22</f>
        <v>0</v>
      </c>
      <c r="E22" s="316"/>
    </row>
    <row r="23" spans="1:5" ht="26.25" thickBot="1">
      <c r="A23" s="168" t="s">
        <v>30</v>
      </c>
      <c r="B23" s="177"/>
      <c r="C23" s="317">
        <f t="shared" si="0"/>
        <v>87830.399999999994</v>
      </c>
      <c r="D23" s="311">
        <f t="shared" si="1"/>
        <v>7319.2</v>
      </c>
      <c r="E23" s="312">
        <v>4</v>
      </c>
    </row>
    <row r="24" spans="1:5" ht="116.25" customHeight="1" thickBot="1">
      <c r="A24" s="173" t="s">
        <v>28</v>
      </c>
      <c r="B24" s="174" t="s">
        <v>31</v>
      </c>
      <c r="C24" s="310"/>
      <c r="D24" s="311"/>
      <c r="E24" s="318"/>
    </row>
    <row r="25" spans="1:5">
      <c r="A25" s="180" t="s">
        <v>32</v>
      </c>
      <c r="B25" s="159" t="s">
        <v>33</v>
      </c>
      <c r="C25" s="680">
        <f t="shared" si="0"/>
        <v>54806.169600000001</v>
      </c>
      <c r="D25" s="680">
        <f t="shared" si="1"/>
        <v>4567.1808000000001</v>
      </c>
      <c r="E25" s="677">
        <f>2.4*1.04</f>
        <v>2.496</v>
      </c>
    </row>
    <row r="26" spans="1:5">
      <c r="A26" s="181" t="s">
        <v>34</v>
      </c>
      <c r="B26" s="162" t="s">
        <v>35</v>
      </c>
      <c r="C26" s="681"/>
      <c r="D26" s="681"/>
      <c r="E26" s="678"/>
    </row>
    <row r="27" spans="1:5">
      <c r="A27" s="181" t="s">
        <v>36</v>
      </c>
      <c r="B27" s="162" t="s">
        <v>37</v>
      </c>
      <c r="C27" s="681"/>
      <c r="D27" s="681"/>
      <c r="E27" s="678"/>
    </row>
    <row r="28" spans="1:5" ht="15.75" thickBot="1">
      <c r="A28" s="182"/>
      <c r="B28" s="167"/>
      <c r="C28" s="682"/>
      <c r="D28" s="682"/>
      <c r="E28" s="679"/>
    </row>
    <row r="29" spans="1:5">
      <c r="A29" s="181" t="s">
        <v>38</v>
      </c>
      <c r="B29" s="162" t="s">
        <v>39</v>
      </c>
      <c r="C29" s="680">
        <f t="shared" si="0"/>
        <v>49843.751999999993</v>
      </c>
      <c r="D29" s="680">
        <f t="shared" si="1"/>
        <v>4153.6459999999997</v>
      </c>
      <c r="E29" s="677">
        <v>2.27</v>
      </c>
    </row>
    <row r="30" spans="1:5">
      <c r="A30" s="181" t="s">
        <v>40</v>
      </c>
      <c r="B30" s="162"/>
      <c r="C30" s="681"/>
      <c r="D30" s="681"/>
      <c r="E30" s="678"/>
    </row>
    <row r="31" spans="1:5" ht="15.75" thickBot="1">
      <c r="A31" s="181" t="s">
        <v>41</v>
      </c>
      <c r="B31" s="162"/>
      <c r="C31" s="682"/>
      <c r="D31" s="682"/>
      <c r="E31" s="679"/>
    </row>
    <row r="32" spans="1:5" ht="16.5" thickBot="1">
      <c r="A32" s="168" t="s">
        <v>42</v>
      </c>
      <c r="B32" s="183"/>
      <c r="C32" s="322">
        <f t="shared" si="0"/>
        <v>151402.04352000001</v>
      </c>
      <c r="D32" s="311">
        <f t="shared" si="1"/>
        <v>12616.836960000001</v>
      </c>
      <c r="E32" s="323">
        <f>6.63*1.04</f>
        <v>6.8952</v>
      </c>
    </row>
    <row r="33" spans="1:5" ht="15.75">
      <c r="A33" s="516" t="s">
        <v>43</v>
      </c>
      <c r="B33" s="324" t="s">
        <v>113</v>
      </c>
      <c r="C33" s="310"/>
      <c r="D33" s="315"/>
      <c r="E33" s="325"/>
    </row>
    <row r="34" spans="1:5" ht="15.75">
      <c r="A34" s="638" t="s">
        <v>45</v>
      </c>
      <c r="B34" s="327"/>
      <c r="C34" s="322"/>
      <c r="D34" s="328"/>
      <c r="E34" s="325"/>
    </row>
    <row r="35" spans="1:5" ht="15.75">
      <c r="A35" s="204" t="s">
        <v>46</v>
      </c>
      <c r="B35" s="330" t="s">
        <v>47</v>
      </c>
      <c r="C35" s="322"/>
      <c r="D35" s="328"/>
      <c r="E35" s="325"/>
    </row>
    <row r="36" spans="1:5" ht="15.75">
      <c r="A36" s="638"/>
      <c r="B36" s="327"/>
      <c r="C36" s="322"/>
      <c r="D36" s="328"/>
      <c r="E36" s="325"/>
    </row>
    <row r="37" spans="1:5" ht="15.75">
      <c r="A37" s="196" t="s">
        <v>48</v>
      </c>
      <c r="B37" s="330"/>
      <c r="C37" s="322"/>
      <c r="D37" s="328"/>
      <c r="E37" s="325"/>
    </row>
    <row r="38" spans="1:5" ht="15.75">
      <c r="A38" s="197" t="s">
        <v>49</v>
      </c>
      <c r="B38" s="324" t="s">
        <v>47</v>
      </c>
      <c r="C38" s="322"/>
      <c r="D38" s="328"/>
      <c r="E38" s="325"/>
    </row>
    <row r="39" spans="1:5" ht="15.75">
      <c r="A39" s="196" t="s">
        <v>50</v>
      </c>
      <c r="B39" s="330"/>
      <c r="C39" s="322"/>
      <c r="D39" s="328"/>
      <c r="E39" s="325"/>
    </row>
    <row r="40" spans="1:5" ht="15.75">
      <c r="A40" s="197" t="s">
        <v>51</v>
      </c>
      <c r="B40" s="324" t="s">
        <v>0</v>
      </c>
      <c r="C40" s="322"/>
      <c r="D40" s="328"/>
      <c r="E40" s="325"/>
    </row>
    <row r="41" spans="1:5" ht="15.75">
      <c r="A41" s="197" t="s">
        <v>52</v>
      </c>
      <c r="B41" s="333" t="s">
        <v>0</v>
      </c>
      <c r="C41" s="322"/>
      <c r="D41" s="328"/>
      <c r="E41" s="325"/>
    </row>
    <row r="42" spans="1:5" ht="15.75">
      <c r="A42" s="198" t="s">
        <v>53</v>
      </c>
      <c r="B42" s="324"/>
      <c r="C42" s="322"/>
      <c r="D42" s="328"/>
      <c r="E42" s="325"/>
    </row>
    <row r="43" spans="1:5" ht="15.75">
      <c r="A43" s="198" t="s">
        <v>54</v>
      </c>
      <c r="B43" s="324"/>
      <c r="C43" s="322"/>
      <c r="D43" s="328"/>
      <c r="E43" s="325"/>
    </row>
    <row r="44" spans="1:5" ht="16.5" thickBot="1">
      <c r="A44" s="198" t="s">
        <v>55</v>
      </c>
      <c r="B44" s="324" t="s">
        <v>56</v>
      </c>
      <c r="C44" s="335"/>
      <c r="D44" s="336"/>
      <c r="E44" s="325"/>
    </row>
    <row r="45" spans="1:5" ht="44.25" customHeight="1" thickBot="1">
      <c r="A45" s="168" t="s">
        <v>57</v>
      </c>
      <c r="B45" s="183"/>
      <c r="C45" s="317">
        <f t="shared" si="0"/>
        <v>171269.27999999997</v>
      </c>
      <c r="D45" s="311">
        <f t="shared" si="1"/>
        <v>14272.439999999999</v>
      </c>
      <c r="E45" s="337">
        <v>7.8</v>
      </c>
    </row>
    <row r="46" spans="1:5" ht="15.75">
      <c r="A46" s="516" t="s">
        <v>114</v>
      </c>
      <c r="B46" s="159"/>
      <c r="C46" s="310"/>
      <c r="D46" s="328"/>
      <c r="E46" s="338"/>
    </row>
    <row r="47" spans="1:5" ht="15.75">
      <c r="A47" s="204" t="s">
        <v>60</v>
      </c>
      <c r="B47" s="205" t="s">
        <v>3</v>
      </c>
      <c r="C47" s="322"/>
      <c r="D47" s="328"/>
      <c r="E47" s="339"/>
    </row>
    <row r="48" spans="1:5" ht="15.75">
      <c r="A48" s="601" t="s">
        <v>61</v>
      </c>
      <c r="B48" s="209" t="s">
        <v>62</v>
      </c>
      <c r="C48" s="322"/>
      <c r="D48" s="328"/>
      <c r="E48" s="339"/>
    </row>
    <row r="49" spans="1:5" ht="15.75">
      <c r="A49" s="210" t="s">
        <v>63</v>
      </c>
      <c r="B49" s="209" t="s">
        <v>62</v>
      </c>
      <c r="C49" s="322"/>
      <c r="D49" s="328"/>
      <c r="E49" s="339"/>
    </row>
    <row r="50" spans="1:5" ht="15.75">
      <c r="A50" s="601" t="s">
        <v>64</v>
      </c>
      <c r="B50" s="209" t="s">
        <v>62</v>
      </c>
      <c r="C50" s="322"/>
      <c r="D50" s="328"/>
      <c r="E50" s="339"/>
    </row>
    <row r="51" spans="1:5" ht="15.75">
      <c r="A51" s="601" t="s">
        <v>65</v>
      </c>
      <c r="B51" s="209" t="s">
        <v>1</v>
      </c>
      <c r="C51" s="322"/>
      <c r="D51" s="328"/>
      <c r="E51" s="339"/>
    </row>
    <row r="52" spans="1:5" ht="15.75">
      <c r="A52" s="601" t="s">
        <v>66</v>
      </c>
      <c r="B52" s="209" t="s">
        <v>3</v>
      </c>
      <c r="C52" s="322"/>
      <c r="D52" s="328"/>
      <c r="E52" s="339"/>
    </row>
    <row r="53" spans="1:5" ht="15.75">
      <c r="A53" s="602" t="s">
        <v>115</v>
      </c>
      <c r="B53" s="342" t="s">
        <v>3</v>
      </c>
      <c r="C53" s="322"/>
      <c r="D53" s="328"/>
      <c r="E53" s="339"/>
    </row>
    <row r="54" spans="1:5" ht="15.75">
      <c r="A54" s="204" t="s">
        <v>116</v>
      </c>
      <c r="B54" s="209"/>
      <c r="C54" s="322"/>
      <c r="D54" s="328"/>
      <c r="E54" s="325"/>
    </row>
    <row r="55" spans="1:5" ht="15.75">
      <c r="A55" s="204" t="s">
        <v>117</v>
      </c>
      <c r="B55" s="342" t="s">
        <v>3</v>
      </c>
      <c r="C55" s="322"/>
      <c r="D55" s="328"/>
      <c r="E55" s="339"/>
    </row>
    <row r="56" spans="1:5" ht="15.75">
      <c r="A56" s="601" t="s">
        <v>73</v>
      </c>
      <c r="B56" s="209" t="s">
        <v>3</v>
      </c>
      <c r="C56" s="322"/>
      <c r="D56" s="328"/>
      <c r="E56" s="339"/>
    </row>
    <row r="57" spans="1:5" ht="15.75">
      <c r="A57" s="601" t="s">
        <v>74</v>
      </c>
      <c r="B57" s="209" t="s">
        <v>75</v>
      </c>
      <c r="C57" s="322"/>
      <c r="D57" s="328"/>
      <c r="E57" s="339"/>
    </row>
    <row r="58" spans="1:5" ht="15.75">
      <c r="A58" s="639" t="s">
        <v>76</v>
      </c>
      <c r="B58" s="92" t="s">
        <v>155</v>
      </c>
      <c r="C58" s="322"/>
      <c r="D58" s="328"/>
      <c r="E58" s="339"/>
    </row>
    <row r="59" spans="1:5" ht="15.75">
      <c r="A59" s="601" t="s">
        <v>77</v>
      </c>
      <c r="B59" s="92" t="s">
        <v>156</v>
      </c>
      <c r="C59" s="322"/>
      <c r="D59" s="328"/>
      <c r="E59" s="339"/>
    </row>
    <row r="60" spans="1:5" ht="15.75">
      <c r="A60" s="601" t="s">
        <v>65</v>
      </c>
      <c r="B60" s="209" t="s">
        <v>78</v>
      </c>
      <c r="C60" s="322"/>
      <c r="D60" s="328"/>
      <c r="E60" s="339"/>
    </row>
    <row r="61" spans="1:5" ht="15.75">
      <c r="A61" s="601" t="s">
        <v>66</v>
      </c>
      <c r="B61" s="209" t="s">
        <v>3</v>
      </c>
      <c r="C61" s="322"/>
      <c r="D61" s="328"/>
      <c r="E61" s="339"/>
    </row>
    <row r="62" spans="1:5" ht="15.75">
      <c r="A62" s="601" t="s">
        <v>79</v>
      </c>
      <c r="B62" s="209" t="s">
        <v>2</v>
      </c>
      <c r="C62" s="322"/>
      <c r="D62" s="328"/>
      <c r="E62" s="339"/>
    </row>
    <row r="63" spans="1:5" ht="16.5" thickBot="1">
      <c r="A63" s="639" t="s">
        <v>80</v>
      </c>
      <c r="B63" s="167" t="s">
        <v>3</v>
      </c>
      <c r="C63" s="322"/>
      <c r="D63" s="328"/>
      <c r="E63" s="344"/>
    </row>
    <row r="64" spans="1:5" ht="15.75">
      <c r="A64" s="180" t="s">
        <v>81</v>
      </c>
      <c r="B64" s="159" t="s">
        <v>82</v>
      </c>
      <c r="C64" s="310">
        <f t="shared" si="0"/>
        <v>24153.360000000001</v>
      </c>
      <c r="D64" s="315">
        <f t="shared" si="1"/>
        <v>2012.7800000000002</v>
      </c>
      <c r="E64" s="338">
        <v>1.1000000000000001</v>
      </c>
    </row>
    <row r="65" spans="1:5" ht="16.5" thickBot="1">
      <c r="A65" s="182" t="s">
        <v>83</v>
      </c>
      <c r="B65" s="167" t="s">
        <v>84</v>
      </c>
      <c r="C65" s="322"/>
      <c r="D65" s="328"/>
      <c r="E65" s="344"/>
    </row>
    <row r="66" spans="1:5" ht="15.75">
      <c r="A66" s="181" t="s">
        <v>85</v>
      </c>
      <c r="B66" s="162"/>
      <c r="C66" s="310">
        <f t="shared" si="0"/>
        <v>646238.51712000009</v>
      </c>
      <c r="D66" s="315">
        <f t="shared" si="1"/>
        <v>53853.209760000005</v>
      </c>
      <c r="E66" s="338">
        <f>E20+E23+E25+E29+E32+E45+E64</f>
        <v>29.431200000000004</v>
      </c>
    </row>
    <row r="67" spans="1:5" ht="16.5" thickBot="1">
      <c r="A67" s="181" t="s">
        <v>86</v>
      </c>
      <c r="B67" s="162"/>
      <c r="C67" s="322"/>
      <c r="D67" s="328"/>
      <c r="E67" s="344"/>
    </row>
    <row r="68" spans="1:5" ht="15.75">
      <c r="A68" s="180" t="s">
        <v>87</v>
      </c>
      <c r="B68" s="159"/>
      <c r="C68" s="310">
        <f t="shared" si="0"/>
        <v>96613.440000000002</v>
      </c>
      <c r="D68" s="315">
        <f t="shared" si="1"/>
        <v>8051.1200000000008</v>
      </c>
      <c r="E68" s="338">
        <v>4.4000000000000004</v>
      </c>
    </row>
    <row r="69" spans="1:5" ht="15.75">
      <c r="A69" s="181" t="s">
        <v>88</v>
      </c>
      <c r="B69" s="162"/>
      <c r="C69" s="322"/>
      <c r="D69" s="328"/>
      <c r="E69" s="339"/>
    </row>
    <row r="70" spans="1:5" ht="16.5" thickBot="1">
      <c r="A70" s="182"/>
      <c r="B70" s="167"/>
      <c r="C70" s="335"/>
      <c r="D70" s="336"/>
      <c r="E70" s="345"/>
    </row>
    <row r="71" spans="1:5" ht="15.75">
      <c r="A71" s="180" t="s">
        <v>89</v>
      </c>
      <c r="B71" s="157"/>
      <c r="C71" s="346">
        <f>C66+C68</f>
        <v>742851.95712000015</v>
      </c>
      <c r="D71" s="347">
        <f>D66+D68</f>
        <v>61904.329760000008</v>
      </c>
      <c r="E71" s="348">
        <f>E66+E68</f>
        <v>33.831200000000003</v>
      </c>
    </row>
    <row r="72" spans="1:5" ht="16.5" thickBot="1">
      <c r="A72" s="182" t="s">
        <v>90</v>
      </c>
      <c r="B72" s="166"/>
      <c r="C72" s="349"/>
      <c r="D72" s="350"/>
      <c r="E72" s="344"/>
    </row>
    <row r="73" spans="1:5" s="112" customFormat="1" ht="15.75">
      <c r="A73" s="223" t="s">
        <v>91</v>
      </c>
      <c r="B73" s="149"/>
      <c r="C73" s="354"/>
      <c r="D73" s="354"/>
      <c r="E73" s="355"/>
    </row>
    <row r="74" spans="1:5" s="112" customFormat="1" ht="15.75" thickBot="1">
      <c r="A74" s="222"/>
      <c r="B74" s="149"/>
      <c r="C74" s="354"/>
      <c r="D74" s="354"/>
      <c r="E74" s="355"/>
    </row>
    <row r="75" spans="1:5" s="112" customFormat="1">
      <c r="A75" s="156"/>
      <c r="B75" s="157"/>
      <c r="C75" s="356" t="s">
        <v>13</v>
      </c>
      <c r="D75" s="357" t="s">
        <v>13</v>
      </c>
      <c r="E75" s="227" t="s">
        <v>14</v>
      </c>
    </row>
    <row r="76" spans="1:5" s="112" customFormat="1">
      <c r="A76" s="161" t="s">
        <v>15</v>
      </c>
      <c r="B76" s="162" t="s">
        <v>16</v>
      </c>
      <c r="C76" s="355" t="s">
        <v>17</v>
      </c>
      <c r="D76" s="207" t="s">
        <v>17</v>
      </c>
      <c r="E76" s="225" t="s">
        <v>18</v>
      </c>
    </row>
    <row r="77" spans="1:5" s="112" customFormat="1">
      <c r="A77" s="161" t="s">
        <v>19</v>
      </c>
      <c r="B77" s="162" t="s">
        <v>20</v>
      </c>
      <c r="C77" s="355" t="s">
        <v>21</v>
      </c>
      <c r="D77" s="207" t="s">
        <v>22</v>
      </c>
      <c r="E77" s="225" t="s">
        <v>23</v>
      </c>
    </row>
    <row r="78" spans="1:5" s="112" customFormat="1">
      <c r="A78" s="164"/>
      <c r="B78" s="165"/>
      <c r="C78" s="354" t="s">
        <v>24</v>
      </c>
      <c r="D78" s="358" t="s">
        <v>24</v>
      </c>
      <c r="E78" s="225" t="s">
        <v>25</v>
      </c>
    </row>
    <row r="79" spans="1:5" s="112" customFormat="1" ht="15.75" thickBot="1">
      <c r="A79" s="383"/>
      <c r="B79" s="166"/>
      <c r="C79" s="360" t="s">
        <v>26</v>
      </c>
      <c r="D79" s="218" t="s">
        <v>26</v>
      </c>
      <c r="E79" s="225" t="s">
        <v>26</v>
      </c>
    </row>
    <row r="80" spans="1:5" ht="15.75">
      <c r="A80" s="653" t="s">
        <v>92</v>
      </c>
      <c r="B80" s="162" t="s">
        <v>93</v>
      </c>
      <c r="C80" s="368"/>
      <c r="D80" s="369"/>
      <c r="E80" s="338"/>
    </row>
    <row r="81" spans="1:5" ht="15.75">
      <c r="A81" s="651" t="s">
        <v>94</v>
      </c>
      <c r="B81" s="162"/>
      <c r="C81" s="363">
        <f>D81*12</f>
        <v>105396.47999999998</v>
      </c>
      <c r="D81" s="364">
        <f>E81*$B$9</f>
        <v>8783.0399999999991</v>
      </c>
      <c r="E81" s="325">
        <v>4.8</v>
      </c>
    </row>
    <row r="82" spans="1:5" ht="16.5" thickBot="1">
      <c r="A82" s="216"/>
      <c r="B82" s="167"/>
      <c r="C82" s="366"/>
      <c r="D82" s="367"/>
      <c r="E82" s="344"/>
    </row>
    <row r="83" spans="1:5" ht="15.75">
      <c r="A83" s="651" t="s">
        <v>95</v>
      </c>
      <c r="B83" s="162"/>
      <c r="C83" s="363"/>
      <c r="D83" s="364"/>
      <c r="E83" s="339"/>
    </row>
    <row r="84" spans="1:5" ht="15.75">
      <c r="A84" s="651"/>
      <c r="B84" s="162" t="s">
        <v>96</v>
      </c>
      <c r="C84" s="363">
        <f t="shared" ref="C84:C93" si="2">D84*12</f>
        <v>349125.83999999997</v>
      </c>
      <c r="D84" s="364">
        <f t="shared" ref="D84:D91" si="3">E84*$B$9</f>
        <v>29093.82</v>
      </c>
      <c r="E84" s="325">
        <v>15.9</v>
      </c>
    </row>
    <row r="85" spans="1:5" ht="16.5" thickBot="1">
      <c r="A85" s="216"/>
      <c r="B85" s="167"/>
      <c r="C85" s="363"/>
      <c r="D85" s="364"/>
      <c r="E85" s="344"/>
    </row>
    <row r="86" spans="1:5" ht="15.75">
      <c r="A86" s="653" t="s">
        <v>97</v>
      </c>
      <c r="B86" s="159"/>
      <c r="C86" s="368"/>
      <c r="D86" s="369"/>
      <c r="E86" s="370"/>
    </row>
    <row r="87" spans="1:5" ht="15.75">
      <c r="A87" s="651" t="s">
        <v>98</v>
      </c>
      <c r="B87" s="162" t="s">
        <v>96</v>
      </c>
      <c r="C87" s="363">
        <f t="shared" si="2"/>
        <v>37767.072</v>
      </c>
      <c r="D87" s="364">
        <f t="shared" si="3"/>
        <v>3147.2559999999999</v>
      </c>
      <c r="E87" s="325">
        <v>1.72</v>
      </c>
    </row>
    <row r="88" spans="1:5" ht="16.5" thickBot="1">
      <c r="A88" s="216"/>
      <c r="B88" s="167"/>
      <c r="C88" s="366"/>
      <c r="D88" s="367"/>
      <c r="E88" s="344"/>
    </row>
    <row r="89" spans="1:5" ht="16.5" hidden="1" thickBot="1">
      <c r="A89" s="651" t="s">
        <v>99</v>
      </c>
      <c r="B89" s="162" t="s">
        <v>100</v>
      </c>
      <c r="C89" s="363">
        <f t="shared" si="2"/>
        <v>0</v>
      </c>
      <c r="D89" s="364">
        <f t="shared" si="3"/>
        <v>0</v>
      </c>
      <c r="E89" s="325">
        <v>0</v>
      </c>
    </row>
    <row r="90" spans="1:5" ht="16.5" hidden="1" thickBot="1">
      <c r="A90" s="651"/>
      <c r="B90" s="162"/>
      <c r="C90" s="363"/>
      <c r="D90" s="364"/>
      <c r="E90" s="344"/>
    </row>
    <row r="91" spans="1:5" ht="15.75">
      <c r="A91" s="265" t="s">
        <v>157</v>
      </c>
      <c r="B91" s="159" t="s">
        <v>100</v>
      </c>
      <c r="C91" s="368">
        <f t="shared" si="2"/>
        <v>65872.799999999988</v>
      </c>
      <c r="D91" s="369">
        <f t="shared" si="3"/>
        <v>5489.4</v>
      </c>
      <c r="E91" s="325">
        <v>3</v>
      </c>
    </row>
    <row r="92" spans="1:5" ht="16.5" thickBot="1">
      <c r="A92" s="275" t="s">
        <v>158</v>
      </c>
      <c r="B92" s="167"/>
      <c r="C92" s="366"/>
      <c r="D92" s="367"/>
      <c r="E92" s="344"/>
    </row>
    <row r="93" spans="1:5" ht="15.75">
      <c r="A93" s="320" t="s">
        <v>101</v>
      </c>
      <c r="B93" s="165"/>
      <c r="C93" s="372">
        <f t="shared" si="2"/>
        <v>558162.19200000004</v>
      </c>
      <c r="D93" s="347">
        <f>SUM(D81:D92)</f>
        <v>46513.516000000003</v>
      </c>
      <c r="E93" s="348">
        <f>E81+E84+E87+E91</f>
        <v>25.419999999999998</v>
      </c>
    </row>
    <row r="94" spans="1:5" ht="16.5" thickBot="1">
      <c r="A94" s="321" t="s">
        <v>102</v>
      </c>
      <c r="B94" s="166"/>
      <c r="C94" s="373"/>
      <c r="D94" s="374"/>
      <c r="E94" s="384"/>
    </row>
    <row r="95" spans="1:5" ht="15.75">
      <c r="A95" s="351"/>
      <c r="B95" s="149"/>
      <c r="C95" s="223"/>
      <c r="D95" s="223"/>
      <c r="E95" s="385">
        <f>E93+E71</f>
        <v>59.251199999999997</v>
      </c>
    </row>
    <row r="96" spans="1:5" ht="15.75">
      <c r="A96" s="377"/>
      <c r="B96" s="377"/>
      <c r="C96" s="386"/>
      <c r="D96" s="386"/>
      <c r="E96" s="386"/>
    </row>
    <row r="97" spans="1:5" ht="15.75">
      <c r="A97" s="377"/>
      <c r="B97" s="377"/>
      <c r="C97" s="298"/>
      <c r="D97" s="298"/>
      <c r="E97" s="298"/>
    </row>
    <row r="98" spans="1:5">
      <c r="A98" s="377"/>
      <c r="B98" s="377"/>
      <c r="C98" s="377"/>
      <c r="D98" s="377"/>
      <c r="E98" s="377"/>
    </row>
    <row r="103" spans="1:5">
      <c r="A103" t="s">
        <v>103</v>
      </c>
      <c r="C103" t="s">
        <v>104</v>
      </c>
    </row>
    <row r="104" spans="1:5">
      <c r="A104" t="s">
        <v>105</v>
      </c>
      <c r="C104" t="s">
        <v>106</v>
      </c>
    </row>
    <row r="107" spans="1:5">
      <c r="A107" t="s">
        <v>107</v>
      </c>
      <c r="C107" t="s">
        <v>132</v>
      </c>
    </row>
    <row r="108" spans="1:5">
      <c r="A108" t="s">
        <v>109</v>
      </c>
    </row>
  </sheetData>
  <mergeCells count="10">
    <mergeCell ref="E25:E28"/>
    <mergeCell ref="C29:C31"/>
    <mergeCell ref="D29:D31"/>
    <mergeCell ref="E29:E31"/>
    <mergeCell ref="D1:E1"/>
    <mergeCell ref="A2:E2"/>
    <mergeCell ref="A3:E3"/>
    <mergeCell ref="A4:E4"/>
    <mergeCell ref="C25:C28"/>
    <mergeCell ref="D25:D28"/>
  </mergeCells>
  <pageMargins left="0.25" right="0.25" top="0.39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23</vt:lpstr>
      <vt:lpstr>25</vt:lpstr>
      <vt:lpstr>27</vt:lpstr>
      <vt:lpstr>29</vt:lpstr>
      <vt:lpstr>31</vt:lpstr>
      <vt:lpstr>33</vt:lpstr>
      <vt:lpstr>35</vt:lpstr>
      <vt:lpstr>39</vt:lpstr>
      <vt:lpstr>41</vt:lpstr>
      <vt:lpstr>45</vt:lpstr>
      <vt:lpstr>47</vt:lpstr>
      <vt:lpstr>43</vt:lpstr>
      <vt:lpstr>37-12</vt:lpstr>
      <vt:lpstr>49-10</vt:lpstr>
      <vt:lpstr>51-11</vt:lpstr>
      <vt:lpstr>1.1</vt:lpstr>
      <vt:lpstr>1.2</vt:lpstr>
      <vt:lpstr>74</vt:lpstr>
      <vt:lpstr>'23'!Область_печати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2021-12-20T04:32:09Z</cp:lastPrinted>
  <dcterms:created xsi:type="dcterms:W3CDTF">2016-11-20T08:49:05Z</dcterms:created>
  <dcterms:modified xsi:type="dcterms:W3CDTF">2022-05-05T03:36:57Z</dcterms:modified>
</cp:coreProperties>
</file>