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D100" i="1"/>
  <c r="H98" i="1"/>
  <c r="E98" i="1"/>
  <c r="C98" i="1"/>
  <c r="G98" i="1" s="1"/>
  <c r="H96" i="1"/>
  <c r="E96" i="1"/>
  <c r="C96" i="1"/>
  <c r="G96" i="1" s="1"/>
  <c r="H94" i="1"/>
  <c r="E94" i="1"/>
  <c r="C94" i="1"/>
  <c r="G94" i="1" s="1"/>
  <c r="H91" i="1"/>
  <c r="G91" i="1" s="1"/>
  <c r="E91" i="1"/>
  <c r="C91" i="1"/>
  <c r="H88" i="1"/>
  <c r="H100" i="1" s="1"/>
  <c r="E88" i="1"/>
  <c r="E100" i="1" s="1"/>
  <c r="C88" i="1"/>
  <c r="C100" i="1" s="1"/>
  <c r="E76" i="1"/>
  <c r="C76" i="1"/>
  <c r="H72" i="1"/>
  <c r="H74" i="1" s="1"/>
  <c r="C72" i="1"/>
  <c r="G72" i="1" s="1"/>
  <c r="E49" i="1"/>
  <c r="C49" i="1"/>
  <c r="E36" i="1"/>
  <c r="C36" i="1"/>
  <c r="E33" i="1"/>
  <c r="C33" i="1"/>
  <c r="E29" i="1"/>
  <c r="C29" i="1"/>
  <c r="E27" i="1"/>
  <c r="C27" i="1"/>
  <c r="AC26" i="1"/>
  <c r="AB26" i="1"/>
  <c r="AA26" i="1"/>
  <c r="Z26" i="1"/>
  <c r="Y26" i="1"/>
  <c r="X26" i="1"/>
  <c r="W26" i="1"/>
  <c r="V26" i="1"/>
  <c r="U26" i="1"/>
  <c r="T26" i="1"/>
  <c r="O26" i="1"/>
  <c r="F25" i="1"/>
  <c r="F74" i="1" s="1"/>
  <c r="F79" i="1" s="1"/>
  <c r="D25" i="1"/>
  <c r="D74" i="1" s="1"/>
  <c r="S24" i="1"/>
  <c r="R24" i="1"/>
  <c r="R26" i="1" s="1"/>
  <c r="Q24" i="1"/>
  <c r="Q26" i="1" s="1"/>
  <c r="P24" i="1"/>
  <c r="P26" i="1" s="1"/>
  <c r="N24" i="1"/>
  <c r="N26" i="1" s="1"/>
  <c r="M24" i="1"/>
  <c r="M26" i="1" s="1"/>
  <c r="L24" i="1"/>
  <c r="AD24" i="1" s="1"/>
  <c r="AD22" i="1"/>
  <c r="S22" i="1"/>
  <c r="AD20" i="1"/>
  <c r="S20" i="1"/>
  <c r="S26" i="1" s="1"/>
  <c r="D79" i="1" l="1"/>
  <c r="H79" i="1" s="1"/>
  <c r="C74" i="1"/>
  <c r="C25" i="1"/>
  <c r="E25" i="1"/>
  <c r="E74" i="1" s="1"/>
  <c r="E79" i="1" s="1"/>
  <c r="E102" i="1" s="1"/>
  <c r="L26" i="1"/>
  <c r="AD26" i="1" s="1"/>
  <c r="G88" i="1"/>
  <c r="G100" i="1" s="1"/>
  <c r="C79" i="1" l="1"/>
  <c r="G74" i="1"/>
  <c r="G79" i="1" l="1"/>
  <c r="C102" i="1"/>
</calcChain>
</file>

<file path=xl/sharedStrings.xml><?xml version="1.0" encoding="utf-8"?>
<sst xmlns="http://schemas.openxmlformats.org/spreadsheetml/2006/main" count="262" uniqueCount="177">
  <si>
    <t>ПРИЛОЖЕНИЕ №5</t>
  </si>
  <si>
    <t>к Договору управления многоквартирного</t>
  </si>
  <si>
    <t>дома ул.Солнечная 25</t>
  </si>
  <si>
    <t xml:space="preserve">                                                                  </t>
  </si>
  <si>
    <t>Отчет</t>
  </si>
  <si>
    <t xml:space="preserve">             Отчет </t>
  </si>
  <si>
    <t xml:space="preserve">                                                управляющей организации</t>
  </si>
  <si>
    <t>управляющей организации</t>
  </si>
  <si>
    <t xml:space="preserve">                                  ООО "Управляющая компания "Да Винчи"</t>
  </si>
  <si>
    <t xml:space="preserve">                                  </t>
  </si>
  <si>
    <t>ООО "Управляющая компания "Да Винчи"</t>
  </si>
  <si>
    <t xml:space="preserve">                           о деятельности за отчетный период с 01.12.2020г. по 31.12.2020г.</t>
  </si>
  <si>
    <t xml:space="preserve">                           </t>
  </si>
  <si>
    <t>о деятельности за отчетный период с 01.01.2020г. по 31.12.2020г.</t>
  </si>
  <si>
    <t xml:space="preserve">                     по многоквартирному дому, расположенному по адресу:  ул.Солнечная 25</t>
  </si>
  <si>
    <t xml:space="preserve">                     по многоквартирному дому, расположенному по адресу:  Солнечная 29</t>
  </si>
  <si>
    <t xml:space="preserve"> по многоквартирному дому, расположенному по адресу:  ул.Солнечная 25</t>
  </si>
  <si>
    <t xml:space="preserve">          Отчет по затратам на  содержанию и текущий ремонт общего имущества  многоквартирного  дома за 2020г.</t>
  </si>
  <si>
    <t>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</si>
  <si>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</si>
  <si>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</si>
  <si>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</si>
  <si>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Дополн.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</si>
  <si>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</si>
  <si>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</si>
  <si>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</si>
  <si>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</si>
  <si>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</si>
  <si>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</si>
  <si>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</si>
  <si>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</si>
  <si>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</si>
  <si>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</si>
  <si>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на СОИ</t>
  </si>
  <si>
    <t>сточных вод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</si>
  <si>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</si>
  <si>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</si>
  <si>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</si>
  <si>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</si>
  <si>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</si>
  <si>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</si>
  <si>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</si>
  <si>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домофон</t>
  </si>
  <si>
    <t>целевой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</si>
  <si>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</si>
  <si>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</si>
  <si>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</si>
  <si>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</si>
  <si>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</si>
  <si>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</si>
  <si>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</si>
  <si>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сбор</t>
  </si>
  <si>
    <t>нежилых помещений</t>
  </si>
  <si>
    <t>руб.</t>
  </si>
  <si>
    <t>руб</t>
  </si>
  <si>
    <t>Количество этажей, шт</t>
  </si>
  <si>
    <t>I</t>
  </si>
  <si>
    <t>Остаток д/ср-в на 01.01.2020</t>
  </si>
  <si>
    <t>Количество подъездов, шт</t>
  </si>
  <si>
    <t>ПЛАН</t>
  </si>
  <si>
    <t>ФАКТ</t>
  </si>
  <si>
    <t>ОТКЛОНЕНИЕ</t>
  </si>
  <si>
    <t>Задолженность на 01.01.2020г.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</si>
  <si>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</si>
  <si>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</si>
  <si>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</si>
  <si>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</si>
  <si>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</si>
  <si>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</si>
  <si>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</si>
  <si>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</si>
  <si>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</si>
  <si>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t>Начислено  с 01.01.20 по 31.12.20</t>
  </si>
  <si>
    <t>помещений,</t>
  </si>
  <si>
    <t>Оплачено  с 01.01.20 по 31.12.20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</si>
  <si>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</si>
  <si>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</si>
  <si>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</si>
  <si>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31.12.2020г.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</si>
  <si>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</si>
  <si>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</si>
  <si>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</si>
  <si>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</si>
  <si>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</si>
  <si>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Собственик</t>
  </si>
  <si>
    <t xml:space="preserve"> Управляющая организация</t>
  </si>
  <si>
    <t>диспетчерское</t>
  </si>
  <si>
    <t xml:space="preserve">водоотведения, теплоснабжения и </t>
  </si>
  <si>
    <t xml:space="preserve"> ООО "УК"Да Винчи"</t>
  </si>
  <si>
    <t>обслуживание</t>
  </si>
  <si>
    <t>электроснабжения</t>
  </si>
  <si>
    <t>________________________/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</si>
  <si>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</si>
  <si>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4. Обслуживание</t>
  </si>
  <si>
    <t>Ежемесячно</t>
  </si>
  <si>
    <t>(подпись/Ф.И.О.)</t>
  </si>
  <si>
    <t>М.П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</si>
  <si>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</si>
  <si>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</si>
  <si>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</si>
  <si>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</si>
  <si>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</si>
  <si>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</si>
  <si>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</si>
  <si>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</si>
  <si>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</si>
  <si>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</si>
  <si>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</si>
  <si>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</si>
  <si>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</si>
  <si>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</si>
  <si>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</si>
  <si>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</si>
  <si>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</si>
  <si>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</si>
  <si>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</si>
  <si>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</si>
  <si>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</si>
  <si>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</si>
  <si>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</si>
  <si>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</si>
  <si>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</si>
  <si>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</si>
  <si>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</si>
  <si>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</si>
  <si>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</si>
  <si>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</si>
  <si>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</si>
  <si>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</si>
  <si>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</si>
  <si>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</si>
  <si>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</si>
  <si>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</si>
  <si>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</si>
  <si>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</si>
  <si>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</si>
  <si>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</si>
  <si>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</si>
  <si>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</si>
  <si>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</si>
  <si>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</si>
  <si>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</si>
  <si>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</si>
  <si>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</si>
  <si>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</si>
  <si>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</si>
  <si>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</si>
  <si>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</si>
  <si>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</si>
  <si>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</si>
  <si>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</si>
  <si>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</si>
  <si>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</si>
  <si>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</si>
  <si>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</si>
  <si>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</si>
  <si>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</si>
  <si>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</si>
  <si>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</si>
  <si>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</si>
  <si>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</si>
  <si>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</si>
  <si>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</si>
  <si>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</si>
  <si>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</si>
  <si>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</si>
  <si>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</si>
  <si>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</si>
  <si>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</si>
  <si>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</si>
  <si>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</si>
  <si>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</si>
  <si>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</si>
  <si>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</si>
  <si>
    <t>Управляющая организация</t>
  </si>
  <si>
    <t>ООО "УК"Да Винчи"</t>
  </si>
  <si>
    <t>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</si>
</sst>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</cellStyleXfs>
  <cellXfs count="2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164" fontId="7" fillId="0" borderId="7" xfId="0" applyNumberFormat="1" applyFont="1" applyBorder="1"/>
    <xf numFmtId="0" fontId="7" fillId="0" borderId="8" xfId="0" applyFont="1" applyBorder="1"/>
    <xf numFmtId="0" fontId="7" fillId="0" borderId="9" xfId="0" applyFont="1" applyBorder="1"/>
    <xf numFmtId="0" fontId="3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5" xfId="0" applyFont="1" applyBorder="1"/>
    <xf numFmtId="164" fontId="7" fillId="0" borderId="16" xfId="0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3" fillId="0" borderId="19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21" xfId="0" applyFont="1" applyBorder="1"/>
    <xf numFmtId="0" fontId="5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22" xfId="0" applyFont="1" applyBorder="1"/>
    <xf numFmtId="0" fontId="3" fillId="0" borderId="23" xfId="0" applyFont="1" applyBorder="1"/>
    <xf numFmtId="0" fontId="7" fillId="0" borderId="16" xfId="0" applyFont="1" applyBorder="1"/>
    <xf numFmtId="0" fontId="7" fillId="0" borderId="0" xfId="0" applyFont="1" applyBorder="1"/>
    <xf numFmtId="0" fontId="7" fillId="0" borderId="24" xfId="0" applyFont="1" applyBorder="1"/>
    <xf numFmtId="0" fontId="3" fillId="0" borderId="25" xfId="0" applyFont="1" applyBorder="1"/>
    <xf numFmtId="0" fontId="5" fillId="0" borderId="22" xfId="0" applyFont="1" applyBorder="1"/>
    <xf numFmtId="0" fontId="5" fillId="0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6" fillId="0" borderId="31" xfId="0" applyFont="1" applyBorder="1" applyAlignment="1">
      <alignment horizontal="right"/>
    </xf>
    <xf numFmtId="0" fontId="6" fillId="0" borderId="27" xfId="0" applyFont="1" applyBorder="1"/>
    <xf numFmtId="2" fontId="6" fillId="0" borderId="32" xfId="0" applyNumberFormat="1" applyFont="1" applyBorder="1"/>
    <xf numFmtId="0" fontId="5" fillId="0" borderId="32" xfId="0" applyFont="1" applyBorder="1"/>
    <xf numFmtId="2" fontId="5" fillId="0" borderId="32" xfId="0" applyNumberFormat="1" applyFont="1" applyBorder="1"/>
    <xf numFmtId="0" fontId="5" fillId="0" borderId="33" xfId="0" applyFont="1" applyBorder="1"/>
    <xf numFmtId="0" fontId="3" fillId="0" borderId="34" xfId="0" applyFont="1" applyBorder="1"/>
    <xf numFmtId="0" fontId="3" fillId="0" borderId="7" xfId="0" applyFont="1" applyBorder="1"/>
    <xf numFmtId="0" fontId="3" fillId="0" borderId="35" xfId="0" applyFont="1" applyBorder="1"/>
    <xf numFmtId="0" fontId="7" fillId="0" borderId="36" xfId="0" applyFont="1" applyBorder="1"/>
    <xf numFmtId="0" fontId="5" fillId="0" borderId="27" xfId="0" applyFont="1" applyBorder="1"/>
    <xf numFmtId="0" fontId="5" fillId="0" borderId="37" xfId="0" applyFont="1" applyBorder="1" applyAlignment="1">
      <alignment horizontal="center"/>
    </xf>
    <xf numFmtId="2" fontId="5" fillId="0" borderId="37" xfId="0" applyNumberFormat="1" applyFont="1" applyBorder="1"/>
    <xf numFmtId="0" fontId="3" fillId="0" borderId="37" xfId="0" applyFont="1" applyBorder="1"/>
    <xf numFmtId="0" fontId="3" fillId="0" borderId="28" xfId="0" applyFont="1" applyBorder="1"/>
    <xf numFmtId="0" fontId="3" fillId="0" borderId="38" xfId="0" applyFont="1" applyBorder="1"/>
    <xf numFmtId="0" fontId="7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39" xfId="0" applyFont="1" applyBorder="1"/>
    <xf numFmtId="0" fontId="5" fillId="0" borderId="40" xfId="2" applyFont="1" applyBorder="1"/>
    <xf numFmtId="2" fontId="5" fillId="0" borderId="28" xfId="0" applyNumberFormat="1" applyFont="1" applyBorder="1"/>
    <xf numFmtId="2" fontId="3" fillId="0" borderId="0" xfId="0" applyNumberFormat="1" applyFont="1"/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5" fillId="0" borderId="37" xfId="0" applyNumberFormat="1" applyFont="1" applyFill="1" applyBorder="1"/>
    <xf numFmtId="2" fontId="5" fillId="0" borderId="28" xfId="0" applyNumberFormat="1" applyFont="1" applyFill="1" applyBorder="1"/>
    <xf numFmtId="2" fontId="5" fillId="0" borderId="38" xfId="0" applyNumberFormat="1" applyFont="1" applyFill="1" applyBorder="1"/>
    <xf numFmtId="0" fontId="7" fillId="0" borderId="19" xfId="0" applyFont="1" applyBorder="1"/>
    <xf numFmtId="0" fontId="3" fillId="0" borderId="38" xfId="0" applyFont="1" applyBorder="1" applyAlignment="1">
      <alignment horizontal="center" vertical="center"/>
    </xf>
    <xf numFmtId="0" fontId="7" fillId="0" borderId="25" xfId="0" applyFont="1" applyBorder="1"/>
    <xf numFmtId="0" fontId="7" fillId="0" borderId="4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9" xfId="3" applyFont="1" applyFill="1" applyBorder="1" applyAlignment="1">
      <alignment horizontal="left" vertical="center" wrapText="1"/>
    </xf>
    <xf numFmtId="0" fontId="12" fillId="2" borderId="19" xfId="3" applyFont="1" applyFill="1" applyBorder="1" applyAlignment="1">
      <alignment horizontal="center" vertical="top" wrapText="1"/>
    </xf>
    <xf numFmtId="164" fontId="11" fillId="0" borderId="2" xfId="3" applyNumberFormat="1" applyFont="1" applyFill="1" applyBorder="1" applyAlignment="1">
      <alignment horizontal="center" vertical="center" wrapText="1"/>
    </xf>
    <xf numFmtId="2" fontId="11" fillId="0" borderId="42" xfId="3" applyNumberFormat="1" applyFont="1" applyFill="1" applyBorder="1" applyAlignment="1">
      <alignment horizontal="center" vertical="center" wrapText="1"/>
    </xf>
    <xf numFmtId="164" fontId="11" fillId="0" borderId="6" xfId="3" applyNumberFormat="1" applyFont="1" applyFill="1" applyBorder="1" applyAlignment="1">
      <alignment horizontal="center" vertical="center" wrapText="1"/>
    </xf>
    <xf numFmtId="2" fontId="11" fillId="0" borderId="43" xfId="3" applyNumberFormat="1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top" wrapText="1"/>
    </xf>
    <xf numFmtId="2" fontId="11" fillId="0" borderId="15" xfId="3" applyNumberFormat="1" applyFont="1" applyFill="1" applyBorder="1" applyAlignment="1">
      <alignment horizontal="center" vertical="center" wrapText="1"/>
    </xf>
    <xf numFmtId="2" fontId="11" fillId="0" borderId="44" xfId="3" applyNumberFormat="1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3" fillId="0" borderId="39" xfId="0" applyFont="1" applyBorder="1" applyAlignment="1">
      <alignment vertical="center"/>
    </xf>
    <xf numFmtId="164" fontId="11" fillId="0" borderId="27" xfId="3" applyNumberFormat="1" applyFont="1" applyFill="1" applyBorder="1" applyAlignment="1">
      <alignment horizontal="center" vertical="center" wrapText="1"/>
    </xf>
    <xf numFmtId="2" fontId="11" fillId="0" borderId="38" xfId="3" applyNumberFormat="1" applyFont="1" applyFill="1" applyBorder="1" applyAlignment="1">
      <alignment horizontal="center" vertical="center" wrapText="1"/>
    </xf>
    <xf numFmtId="164" fontId="11" fillId="0" borderId="15" xfId="3" applyNumberFormat="1" applyFont="1" applyFill="1" applyBorder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2" fontId="7" fillId="0" borderId="47" xfId="0" applyNumberFormat="1" applyFont="1" applyBorder="1" applyAlignment="1">
      <alignment horizontal="right"/>
    </xf>
    <xf numFmtId="2" fontId="5" fillId="0" borderId="47" xfId="0" applyNumberFormat="1" applyFont="1" applyBorder="1"/>
    <xf numFmtId="2" fontId="5" fillId="0" borderId="48" xfId="0" applyNumberFormat="1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2" fontId="13" fillId="0" borderId="27" xfId="0" applyNumberFormat="1" applyFont="1" applyBorder="1" applyAlignment="1">
      <alignment horizontal="center" vertical="center"/>
    </xf>
    <xf numFmtId="2" fontId="14" fillId="0" borderId="15" xfId="3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/>
    <xf numFmtId="2" fontId="15" fillId="0" borderId="0" xfId="0" applyNumberFormat="1" applyFont="1" applyBorder="1"/>
    <xf numFmtId="0" fontId="16" fillId="0" borderId="36" xfId="0" applyFont="1" applyBorder="1"/>
    <xf numFmtId="0" fontId="7" fillId="0" borderId="36" xfId="0" applyFont="1" applyBorder="1" applyAlignment="1">
      <alignment horizontal="center"/>
    </xf>
    <xf numFmtId="2" fontId="16" fillId="0" borderId="4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0" fontId="16" fillId="0" borderId="19" xfId="0" applyFont="1" applyBorder="1"/>
    <xf numFmtId="0" fontId="16" fillId="0" borderId="19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7" fillId="0" borderId="0" xfId="0" applyFont="1" applyAlignment="1"/>
    <xf numFmtId="0" fontId="18" fillId="0" borderId="0" xfId="0" applyFont="1"/>
    <xf numFmtId="0" fontId="18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0" xfId="0" applyFont="1" applyFill="1" applyBorder="1"/>
    <xf numFmtId="0" fontId="16" fillId="0" borderId="50" xfId="0" applyFont="1" applyBorder="1"/>
    <xf numFmtId="0" fontId="7" fillId="0" borderId="5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11" fillId="0" borderId="39" xfId="3" applyFont="1" applyFill="1" applyBorder="1" applyAlignment="1">
      <alignment horizontal="left" vertical="center" wrapText="1"/>
    </xf>
    <xf numFmtId="164" fontId="11" fillId="0" borderId="27" xfId="3" applyNumberFormat="1" applyFont="1" applyFill="1" applyBorder="1" applyAlignment="1">
      <alignment horizontal="center" wrapText="1"/>
    </xf>
    <xf numFmtId="2" fontId="16" fillId="0" borderId="38" xfId="0" applyNumberFormat="1" applyFont="1" applyBorder="1" applyAlignment="1">
      <alignment horizontal="center"/>
    </xf>
    <xf numFmtId="164" fontId="16" fillId="0" borderId="27" xfId="0" applyNumberFormat="1" applyFont="1" applyBorder="1" applyAlignment="1">
      <alignment horizontal="center"/>
    </xf>
    <xf numFmtId="2" fontId="16" fillId="0" borderId="30" xfId="0" applyNumberFormat="1" applyFont="1" applyBorder="1" applyAlignment="1">
      <alignment horizontal="center"/>
    </xf>
    <xf numFmtId="0" fontId="7" fillId="0" borderId="51" xfId="0" applyFont="1" applyBorder="1"/>
    <xf numFmtId="0" fontId="3" fillId="0" borderId="36" xfId="0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7" fillId="0" borderId="52" xfId="0" applyFont="1" applyBorder="1"/>
    <xf numFmtId="0" fontId="3" fillId="0" borderId="50" xfId="0" applyFont="1" applyBorder="1" applyAlignment="1">
      <alignment horizontal="center"/>
    </xf>
    <xf numFmtId="0" fontId="3" fillId="0" borderId="36" xfId="0" applyFont="1" applyBorder="1"/>
    <xf numFmtId="0" fontId="3" fillId="0" borderId="50" xfId="0" applyFont="1" applyBorder="1"/>
    <xf numFmtId="0" fontId="3" fillId="0" borderId="19" xfId="0" applyFont="1" applyBorder="1" applyAlignment="1">
      <alignment horizontal="center"/>
    </xf>
    <xf numFmtId="0" fontId="3" fillId="0" borderId="0" xfId="0" applyFont="1" applyBorder="1"/>
    <xf numFmtId="164" fontId="7" fillId="0" borderId="36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50" xfId="0" applyFont="1" applyBorder="1"/>
    <xf numFmtId="0" fontId="7" fillId="0" borderId="3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0" fontId="7" fillId="0" borderId="3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2" fontId="16" fillId="0" borderId="15" xfId="0" applyNumberFormat="1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2" fontId="7" fillId="0" borderId="3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6" fillId="0" borderId="25" xfId="0" applyFont="1" applyBorder="1"/>
    <xf numFmtId="0" fontId="7" fillId="0" borderId="54" xfId="0" applyFont="1" applyBorder="1" applyAlignment="1">
      <alignment horizontal="center"/>
    </xf>
    <xf numFmtId="0" fontId="16" fillId="0" borderId="41" xfId="0" applyFont="1" applyBorder="1"/>
    <xf numFmtId="0" fontId="16" fillId="0" borderId="0" xfId="0" applyFont="1" applyBorder="1"/>
    <xf numFmtId="0" fontId="7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43" fontId="11" fillId="0" borderId="6" xfId="1" applyFont="1" applyFill="1" applyBorder="1" applyAlignment="1">
      <alignment horizontal="center" vertical="center" wrapText="1"/>
    </xf>
    <xf numFmtId="2" fontId="16" fillId="0" borderId="43" xfId="0" applyNumberFormat="1" applyFont="1" applyBorder="1" applyAlignment="1">
      <alignment horizontal="center"/>
    </xf>
    <xf numFmtId="2" fontId="16" fillId="0" borderId="24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6" fillId="0" borderId="44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164" fontId="7" fillId="0" borderId="0" xfId="0" applyNumberFormat="1" applyFont="1" applyBorder="1"/>
    <xf numFmtId="2" fontId="7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6" fillId="0" borderId="0" xfId="0" applyFont="1" applyFill="1" applyBorder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abSelected="1" workbookViewId="0">
      <selection sqref="A1:XFD1048576"/>
    </sheetView>
  </sheetViews>
  <sheetFormatPr defaultRowHeight="15" x14ac:dyDescent="0.25"/>
  <cols>
    <col min="1" max="1" width="46.5703125" style="2" customWidth="1"/>
    <col min="2" max="2" width="43.42578125" style="2" customWidth="1"/>
    <col min="3" max="4" width="14.28515625" style="2" customWidth="1"/>
    <col min="5" max="5" width="16.28515625" style="2" customWidth="1"/>
    <col min="6" max="6" width="12.85546875" style="2" customWidth="1"/>
    <col min="7" max="7" width="10.5703125" style="2" customWidth="1"/>
    <col min="8" max="8" width="14.7109375" style="2" customWidth="1"/>
    <col min="9" max="9" width="9.140625" style="2"/>
    <col min="10" max="10" width="8.85546875" style="2" customWidth="1"/>
    <col min="11" max="11" width="34.5703125" style="2" customWidth="1"/>
    <col min="12" max="12" width="18.85546875" style="2" customWidth="1"/>
    <col min="13" max="13" width="16.28515625" style="2" customWidth="1"/>
    <col min="14" max="14" width="13.85546875" style="2" customWidth="1"/>
    <col min="15" max="15" width="15.42578125" style="2" customWidth="1"/>
    <col min="16" max="16" width="15.85546875" style="2" customWidth="1"/>
    <col min="17" max="17" width="13.85546875" style="2" customWidth="1"/>
    <col min="18" max="18" width="13" style="2" customWidth="1"/>
    <col min="19" max="19" width="13.42578125" style="2" customWidth="1"/>
    <col min="20" max="20" width="12.5703125" style="2" customWidth="1"/>
    <col min="21" max="21" width="11.42578125" style="2" customWidth="1"/>
    <col min="22" max="22" width="11.140625" style="2" customWidth="1"/>
    <col min="23" max="23" width="11.7109375" style="2" customWidth="1"/>
    <col min="24" max="24" width="11.140625" style="2" customWidth="1"/>
    <col min="25" max="25" width="9.140625" style="2"/>
    <col min="26" max="27" width="9.5703125" style="2" bestFit="1" customWidth="1"/>
    <col min="28" max="28" width="9.5703125" style="2" customWidth="1"/>
    <col min="29" max="29" width="14.28515625" style="2" customWidth="1"/>
    <col min="30" max="30" width="10.28515625" style="2" customWidth="1"/>
    <col min="31" max="16384" width="9.140625" style="2"/>
  </cols>
  <sheetData>
    <row r="1" spans="1:29" x14ac:dyDescent="0.25">
      <c r="A1" s="1" t="s">
        <v>0</v>
      </c>
    </row>
    <row r="2" spans="1:29" x14ac:dyDescent="0.25">
      <c r="A2" s="2" t="s">
        <v>1</v>
      </c>
    </row>
    <row r="3" spans="1:29" x14ac:dyDescent="0.25">
      <c r="A3" s="2" t="s">
        <v>2</v>
      </c>
    </row>
    <row r="4" spans="1:29" ht="15" customHeight="1" x14ac:dyDescent="0.3">
      <c r="A4" s="3" t="s">
        <v>3</v>
      </c>
      <c r="B4" s="4" t="s">
        <v>4</v>
      </c>
      <c r="C4" s="4"/>
      <c r="D4" s="3"/>
      <c r="E4" s="3"/>
      <c r="F4" s="5"/>
      <c r="G4" s="5"/>
      <c r="H4" s="5"/>
      <c r="K4" s="6" t="s">
        <v>5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" customHeight="1" x14ac:dyDescent="0.3">
      <c r="A5" s="4" t="s">
        <v>6</v>
      </c>
      <c r="B5" s="4"/>
      <c r="C5" s="4"/>
      <c r="D5" s="4"/>
      <c r="E5" s="3"/>
      <c r="F5" s="5"/>
      <c r="G5" s="5"/>
      <c r="H5" s="5"/>
      <c r="K5" s="6" t="s">
        <v>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" customHeight="1" x14ac:dyDescent="0.3">
      <c r="A6" s="4" t="s">
        <v>8</v>
      </c>
      <c r="B6" s="4"/>
      <c r="C6" s="4"/>
      <c r="D6" s="4"/>
      <c r="E6" s="3"/>
      <c r="F6" s="5"/>
      <c r="G6" s="5"/>
      <c r="H6" s="5"/>
      <c r="J6" s="7" t="s">
        <v>9</v>
      </c>
      <c r="K6" s="6" t="s">
        <v>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" customHeight="1" x14ac:dyDescent="0.3">
      <c r="A7" s="4" t="s">
        <v>11</v>
      </c>
      <c r="B7" s="4"/>
      <c r="C7" s="4"/>
      <c r="D7" s="4"/>
      <c r="E7" s="3"/>
      <c r="J7" s="7" t="s">
        <v>12</v>
      </c>
      <c r="K7" s="6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" customHeight="1" x14ac:dyDescent="0.3">
      <c r="A8" s="8" t="s">
        <v>14</v>
      </c>
      <c r="B8" s="8"/>
      <c r="C8" s="8"/>
      <c r="D8" s="8"/>
      <c r="E8" s="9"/>
      <c r="J8" s="7" t="s">
        <v>15</v>
      </c>
      <c r="K8" s="6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" customHeight="1" x14ac:dyDescent="0.25">
      <c r="A9" s="10" t="s">
        <v>17</v>
      </c>
      <c r="B9" s="10"/>
      <c r="C9" s="10"/>
      <c r="D9" s="10"/>
      <c r="E9" s="10"/>
      <c r="J9" s="11"/>
      <c r="K9" s="12" t="s">
        <v>18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7.25" customHeight="1" x14ac:dyDescent="0.25">
      <c r="A10" s="13"/>
      <c r="B10" s="13"/>
      <c r="C10" s="13"/>
      <c r="D10" s="13"/>
      <c r="E10" s="13"/>
    </row>
    <row r="11" spans="1:29" ht="17.25" customHeight="1" x14ac:dyDescent="0.25">
      <c r="F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</row>
    <row r="12" spans="1:29" ht="20.25" customHeight="1" thickBot="1" x14ac:dyDescent="0.35">
      <c r="A12" s="16"/>
      <c r="B12" s="16"/>
      <c r="C12" s="16"/>
      <c r="D12" s="16"/>
      <c r="E12" s="1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</row>
    <row r="13" spans="1:29" ht="15.75" thickBot="1" x14ac:dyDescent="0.3">
      <c r="A13" s="17" t="s">
        <v>19</v>
      </c>
      <c r="B13" s="18"/>
      <c r="C13" s="19"/>
      <c r="D13" s="19"/>
      <c r="E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9" ht="16.5" thickBot="1" x14ac:dyDescent="0.3">
      <c r="A14" s="21" t="s">
        <v>20</v>
      </c>
      <c r="B14" s="22">
        <v>3216.3</v>
      </c>
      <c r="C14" s="23"/>
      <c r="D14" s="23"/>
      <c r="E14" s="24"/>
      <c r="J14" s="25"/>
      <c r="K14" s="26"/>
      <c r="L14" s="27" t="s">
        <v>21</v>
      </c>
      <c r="M14" s="28" t="s">
        <v>22</v>
      </c>
      <c r="N14" s="28" t="s">
        <v>23</v>
      </c>
      <c r="O14" s="28" t="s">
        <v>23</v>
      </c>
      <c r="P14" s="28" t="s">
        <v>24</v>
      </c>
      <c r="Q14" s="28" t="s">
        <v>25</v>
      </c>
      <c r="R14" s="27" t="s">
        <v>26</v>
      </c>
      <c r="S14" s="28" t="s">
        <v>27</v>
      </c>
      <c r="T14" s="29" t="s">
        <v>28</v>
      </c>
      <c r="U14" s="30"/>
      <c r="V14" s="30"/>
      <c r="W14" s="30"/>
      <c r="X14" s="30"/>
      <c r="Y14" s="30"/>
      <c r="Z14" s="30"/>
      <c r="AA14" s="30"/>
      <c r="AB14" s="30"/>
      <c r="AC14" s="31"/>
    </row>
    <row r="15" spans="1:29" ht="15.75" x14ac:dyDescent="0.25">
      <c r="A15" s="32" t="s">
        <v>29</v>
      </c>
      <c r="B15" s="33" t="s">
        <v>30</v>
      </c>
      <c r="C15" s="34"/>
      <c r="D15" s="34"/>
      <c r="E15" s="35"/>
      <c r="J15" s="36"/>
      <c r="K15" s="37"/>
      <c r="L15" s="38" t="s">
        <v>31</v>
      </c>
      <c r="M15" s="38" t="s">
        <v>32</v>
      </c>
      <c r="N15" s="38" t="s">
        <v>33</v>
      </c>
      <c r="O15" s="38" t="s">
        <v>33</v>
      </c>
      <c r="P15" s="38" t="s">
        <v>34</v>
      </c>
      <c r="Q15" s="38" t="s">
        <v>33</v>
      </c>
      <c r="R15" s="38" t="s">
        <v>33</v>
      </c>
      <c r="S15" s="38" t="s">
        <v>32</v>
      </c>
      <c r="T15" s="27" t="s">
        <v>35</v>
      </c>
      <c r="U15" s="27" t="s">
        <v>36</v>
      </c>
      <c r="V15" s="27" t="s">
        <v>37</v>
      </c>
      <c r="W15" s="27" t="s">
        <v>38</v>
      </c>
      <c r="X15" s="27" t="s">
        <v>39</v>
      </c>
      <c r="Y15" s="39" t="s">
        <v>40</v>
      </c>
      <c r="Z15" s="40" t="s">
        <v>41</v>
      </c>
      <c r="AA15" s="40" t="s">
        <v>42</v>
      </c>
      <c r="AB15" s="41" t="s">
        <v>43</v>
      </c>
      <c r="AC15" s="41" t="s">
        <v>44</v>
      </c>
    </row>
    <row r="16" spans="1:29" ht="16.5" thickBot="1" x14ac:dyDescent="0.3">
      <c r="A16" s="42" t="s">
        <v>45</v>
      </c>
      <c r="B16" s="22">
        <v>2900</v>
      </c>
      <c r="C16" s="23"/>
      <c r="D16" s="23"/>
      <c r="E16" s="24"/>
      <c r="J16" s="36"/>
      <c r="K16" s="37"/>
      <c r="L16" s="43" t="s">
        <v>46</v>
      </c>
      <c r="M16" s="43"/>
      <c r="N16" s="43" t="s">
        <v>47</v>
      </c>
      <c r="O16" s="43" t="s">
        <v>48</v>
      </c>
      <c r="P16" s="43" t="s">
        <v>33</v>
      </c>
      <c r="Q16" s="43"/>
      <c r="R16" s="43"/>
      <c r="S16" s="43" t="s">
        <v>49</v>
      </c>
      <c r="T16" s="43" t="s">
        <v>50</v>
      </c>
      <c r="U16" s="43"/>
      <c r="V16" s="43"/>
      <c r="W16" s="43"/>
      <c r="X16" s="43"/>
      <c r="Y16" s="44"/>
      <c r="Z16" s="45"/>
      <c r="AA16" s="45"/>
      <c r="AB16" s="46" t="s">
        <v>51</v>
      </c>
      <c r="AC16" s="46"/>
    </row>
    <row r="17" spans="1:30" ht="16.5" thickBot="1" x14ac:dyDescent="0.3">
      <c r="A17" s="21" t="s">
        <v>52</v>
      </c>
      <c r="B17" s="47">
        <v>316.3</v>
      </c>
      <c r="C17" s="48"/>
      <c r="D17" s="48"/>
      <c r="E17" s="49"/>
      <c r="J17" s="50"/>
      <c r="K17" s="51"/>
      <c r="L17" s="43" t="s">
        <v>53</v>
      </c>
      <c r="M17" s="43"/>
      <c r="N17" s="43" t="s">
        <v>53</v>
      </c>
      <c r="O17" s="43" t="s">
        <v>53</v>
      </c>
      <c r="P17" s="43" t="s">
        <v>53</v>
      </c>
      <c r="Q17" s="43" t="s">
        <v>53</v>
      </c>
      <c r="R17" s="43" t="s">
        <v>53</v>
      </c>
      <c r="S17" s="43" t="s">
        <v>54</v>
      </c>
      <c r="T17" s="43" t="s">
        <v>53</v>
      </c>
      <c r="U17" s="43" t="s">
        <v>53</v>
      </c>
      <c r="V17" s="43" t="s">
        <v>53</v>
      </c>
      <c r="W17" s="43" t="s">
        <v>53</v>
      </c>
      <c r="X17" s="43" t="s">
        <v>53</v>
      </c>
      <c r="Y17" s="52" t="s">
        <v>53</v>
      </c>
      <c r="Z17" s="52" t="s">
        <v>53</v>
      </c>
      <c r="AA17" s="52" t="s">
        <v>54</v>
      </c>
      <c r="AB17" s="52"/>
      <c r="AC17" s="53" t="s">
        <v>53</v>
      </c>
    </row>
    <row r="18" spans="1:30" ht="15.75" x14ac:dyDescent="0.25">
      <c r="A18" s="54" t="s">
        <v>55</v>
      </c>
      <c r="B18" s="55">
        <v>4</v>
      </c>
      <c r="C18" s="56"/>
      <c r="D18" s="56"/>
      <c r="E18" s="57"/>
      <c r="J18" s="58" t="s">
        <v>56</v>
      </c>
      <c r="K18" s="59" t="s">
        <v>57</v>
      </c>
      <c r="L18" s="60">
        <v>0</v>
      </c>
      <c r="M18" s="60"/>
      <c r="N18" s="60"/>
      <c r="O18" s="60"/>
      <c r="P18" s="60"/>
      <c r="Q18" s="60"/>
      <c r="R18" s="60"/>
      <c r="S18" s="61"/>
      <c r="T18" s="62"/>
      <c r="U18" s="61"/>
      <c r="V18" s="61"/>
      <c r="W18" s="61"/>
      <c r="X18" s="63"/>
      <c r="Y18" s="64"/>
      <c r="Z18" s="64"/>
      <c r="AA18" s="64"/>
      <c r="AB18" s="65"/>
      <c r="AC18" s="66"/>
    </row>
    <row r="19" spans="1:30" ht="16.5" thickBot="1" x14ac:dyDescent="0.3">
      <c r="A19" s="67" t="s">
        <v>58</v>
      </c>
      <c r="B19" s="47">
        <v>3</v>
      </c>
      <c r="C19" s="34"/>
      <c r="D19" s="34"/>
      <c r="E19" s="35"/>
      <c r="J19" s="36"/>
      <c r="K19" s="68"/>
      <c r="L19" s="69"/>
      <c r="M19" s="69"/>
      <c r="N19" s="70"/>
      <c r="O19" s="70"/>
      <c r="P19" s="70"/>
      <c r="Q19" s="70"/>
      <c r="R19" s="70"/>
      <c r="S19" s="69"/>
      <c r="T19" s="69"/>
      <c r="U19" s="69"/>
      <c r="V19" s="69"/>
      <c r="W19" s="69"/>
      <c r="X19" s="69"/>
      <c r="Y19" s="71"/>
      <c r="Z19" s="71"/>
      <c r="AA19" s="71"/>
      <c r="AB19" s="72"/>
      <c r="AC19" s="73"/>
    </row>
    <row r="20" spans="1:30" ht="16.5" thickBot="1" x14ac:dyDescent="0.3">
      <c r="A20" s="74"/>
      <c r="B20" s="74"/>
      <c r="C20" s="75" t="s">
        <v>59</v>
      </c>
      <c r="D20" s="76"/>
      <c r="E20" s="75" t="s">
        <v>60</v>
      </c>
      <c r="F20" s="76"/>
      <c r="G20" s="75" t="s">
        <v>61</v>
      </c>
      <c r="H20" s="76"/>
      <c r="J20" s="77"/>
      <c r="K20" s="78" t="s">
        <v>62</v>
      </c>
      <c r="L20" s="70">
        <v>92782.37</v>
      </c>
      <c r="M20" s="70">
        <v>58488.53</v>
      </c>
      <c r="N20" s="70">
        <v>614.98</v>
      </c>
      <c r="O20" s="70"/>
      <c r="P20" s="70">
        <v>2125.67</v>
      </c>
      <c r="Q20" s="70">
        <v>673.5</v>
      </c>
      <c r="R20" s="70">
        <v>4689.17</v>
      </c>
      <c r="S20" s="70">
        <f>T20+U20+V20+W20+X20+Z20+AB20+AC20+AA20</f>
        <v>11419.56</v>
      </c>
      <c r="T20" s="70">
        <v>3.57</v>
      </c>
      <c r="U20" s="70">
        <v>28.58</v>
      </c>
      <c r="V20" s="70">
        <v>53.04</v>
      </c>
      <c r="W20" s="70">
        <v>6628.95</v>
      </c>
      <c r="X20" s="79"/>
      <c r="Y20" s="71"/>
      <c r="Z20" s="71">
        <v>4705.42</v>
      </c>
      <c r="AA20" s="71"/>
      <c r="AB20" s="72"/>
      <c r="AC20" s="73"/>
      <c r="AD20" s="80">
        <f>L20+M20+N20+O20+P20+Q20+R20+T20+U20+V20+W20+X20+Y20+Z20+AA20+AB20+AC20</f>
        <v>170793.78000000006</v>
      </c>
    </row>
    <row r="21" spans="1:30" ht="15.75" x14ac:dyDescent="0.25">
      <c r="A21" s="81" t="s">
        <v>63</v>
      </c>
      <c r="B21" s="81" t="s">
        <v>64</v>
      </c>
      <c r="C21" s="82" t="s">
        <v>65</v>
      </c>
      <c r="D21" s="83" t="s">
        <v>66</v>
      </c>
      <c r="E21" s="82" t="s">
        <v>65</v>
      </c>
      <c r="F21" s="84" t="s">
        <v>66</v>
      </c>
      <c r="G21" s="82" t="s">
        <v>65</v>
      </c>
      <c r="H21" s="83" t="s">
        <v>66</v>
      </c>
      <c r="J21" s="77"/>
      <c r="K21" s="78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9"/>
      <c r="Y21" s="71"/>
      <c r="Z21" s="71"/>
      <c r="AA21" s="71"/>
      <c r="AB21" s="72"/>
      <c r="AC21" s="73"/>
      <c r="AD21" s="80"/>
    </row>
    <row r="22" spans="1:30" ht="15.75" x14ac:dyDescent="0.25">
      <c r="A22" s="81" t="s">
        <v>67</v>
      </c>
      <c r="B22" s="81" t="s">
        <v>68</v>
      </c>
      <c r="C22" s="85" t="s">
        <v>69</v>
      </c>
      <c r="D22" s="86" t="s">
        <v>70</v>
      </c>
      <c r="E22" s="85" t="s">
        <v>69</v>
      </c>
      <c r="F22" s="87" t="s">
        <v>71</v>
      </c>
      <c r="G22" s="85" t="s">
        <v>69</v>
      </c>
      <c r="H22" s="86" t="s">
        <v>71</v>
      </c>
      <c r="J22" s="77">
        <v>2</v>
      </c>
      <c r="K22" s="68" t="s">
        <v>72</v>
      </c>
      <c r="L22" s="70">
        <v>1055136.1200000001</v>
      </c>
      <c r="M22" s="70">
        <v>739500.96</v>
      </c>
      <c r="N22" s="70">
        <v>8293.08</v>
      </c>
      <c r="O22" s="70"/>
      <c r="P22" s="70">
        <v>28671.78</v>
      </c>
      <c r="Q22" s="70">
        <v>9082.44</v>
      </c>
      <c r="R22" s="70">
        <v>63123.12</v>
      </c>
      <c r="S22" s="70">
        <f t="shared" ref="S22:S24" si="0">T22+U22+V22+W22+X22+Z22+AB22+AC22+AA22</f>
        <v>361629.53</v>
      </c>
      <c r="T22" s="70">
        <v>32117.49</v>
      </c>
      <c r="U22" s="70">
        <v>61165.03</v>
      </c>
      <c r="V22" s="70">
        <v>153935.45000000001</v>
      </c>
      <c r="W22" s="70">
        <v>22060.93</v>
      </c>
      <c r="X22" s="79"/>
      <c r="Y22" s="88"/>
      <c r="Z22" s="88">
        <v>99.76</v>
      </c>
      <c r="AA22" s="88">
        <v>28305.49</v>
      </c>
      <c r="AB22" s="89">
        <v>1305.08</v>
      </c>
      <c r="AC22" s="90">
        <v>62640.3</v>
      </c>
      <c r="AD22" s="80">
        <f t="shared" ref="AD22:AD26" si="1">L22+M22+N22+O22+P22+Q22+R22+T22+U22+V22+W22+X22+Y22+Z22+AA22+AB22+AC22</f>
        <v>2265437.0300000003</v>
      </c>
    </row>
    <row r="23" spans="1:30" ht="15.75" x14ac:dyDescent="0.25">
      <c r="A23" s="91"/>
      <c r="B23" s="91"/>
      <c r="C23" s="21"/>
      <c r="D23" s="86" t="s">
        <v>73</v>
      </c>
      <c r="E23" s="21"/>
      <c r="F23" s="87" t="s">
        <v>73</v>
      </c>
      <c r="G23" s="21"/>
      <c r="H23" s="86" t="s">
        <v>73</v>
      </c>
      <c r="J23" s="77"/>
      <c r="K23" s="68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9"/>
      <c r="Y23" s="71"/>
      <c r="Z23" s="71"/>
      <c r="AA23" s="71"/>
      <c r="AB23" s="72"/>
      <c r="AC23" s="92"/>
      <c r="AD23" s="80"/>
    </row>
    <row r="24" spans="1:30" ht="16.5" thickBot="1" x14ac:dyDescent="0.3">
      <c r="A24" s="93"/>
      <c r="B24" s="93"/>
      <c r="C24" s="94" t="s">
        <v>54</v>
      </c>
      <c r="D24" s="95" t="s">
        <v>53</v>
      </c>
      <c r="E24" s="94" t="s">
        <v>54</v>
      </c>
      <c r="F24" s="96" t="s">
        <v>53</v>
      </c>
      <c r="G24" s="94" t="s">
        <v>54</v>
      </c>
      <c r="H24" s="95" t="s">
        <v>53</v>
      </c>
      <c r="J24" s="77">
        <v>3</v>
      </c>
      <c r="K24" s="68" t="s">
        <v>74</v>
      </c>
      <c r="L24" s="70">
        <f>1050749.13+4250.67</f>
        <v>1054999.7999999998</v>
      </c>
      <c r="M24" s="70">
        <f>729883.48+2983.18</f>
        <v>732866.66</v>
      </c>
      <c r="N24" s="70">
        <f>8127.87+32.62</f>
        <v>8160.49</v>
      </c>
      <c r="O24" s="70"/>
      <c r="P24" s="70">
        <f>28099.57+112.75</f>
        <v>28212.32</v>
      </c>
      <c r="Q24" s="70">
        <f>8901.47+35.73</f>
        <v>8937.1999999999989</v>
      </c>
      <c r="R24" s="70">
        <f>61883.02+248.72</f>
        <v>62131.74</v>
      </c>
      <c r="S24" s="70">
        <f t="shared" si="0"/>
        <v>338544.61</v>
      </c>
      <c r="T24" s="70">
        <v>29177.15</v>
      </c>
      <c r="U24" s="70">
        <v>54596.71</v>
      </c>
      <c r="V24" s="70">
        <v>138241.79</v>
      </c>
      <c r="W24" s="70">
        <v>30341.29</v>
      </c>
      <c r="X24" s="79"/>
      <c r="Y24" s="88"/>
      <c r="Z24" s="88">
        <v>5047.8599999999997</v>
      </c>
      <c r="AA24" s="88">
        <v>25995.49</v>
      </c>
      <c r="AB24" s="89">
        <v>1334.96</v>
      </c>
      <c r="AC24" s="73">
        <v>53809.36</v>
      </c>
      <c r="AD24" s="80">
        <f t="shared" si="1"/>
        <v>2233852.8199999998</v>
      </c>
    </row>
    <row r="25" spans="1:30" ht="39.75" customHeight="1" x14ac:dyDescent="0.25">
      <c r="A25" s="97" t="s">
        <v>75</v>
      </c>
      <c r="B25" s="98"/>
      <c r="C25" s="99">
        <f>D25*$B$16*12</f>
        <v>129804</v>
      </c>
      <c r="D25" s="100">
        <f>3.73</f>
        <v>3.73</v>
      </c>
      <c r="E25" s="99">
        <f>F25*$B$16*12</f>
        <v>129804</v>
      </c>
      <c r="F25" s="100">
        <f>3.73</f>
        <v>3.73</v>
      </c>
      <c r="G25" s="101">
        <v>0</v>
      </c>
      <c r="H25" s="102">
        <v>0</v>
      </c>
      <c r="J25" s="77"/>
      <c r="K25" s="68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9"/>
      <c r="Y25" s="71"/>
      <c r="Z25" s="71"/>
      <c r="AA25" s="71"/>
      <c r="AB25" s="72"/>
      <c r="AC25" s="73"/>
      <c r="AD25" s="80"/>
    </row>
    <row r="26" spans="1:30" ht="35.25" customHeight="1" x14ac:dyDescent="0.25">
      <c r="A26" s="103" t="s">
        <v>76</v>
      </c>
      <c r="B26" s="103" t="s">
        <v>77</v>
      </c>
      <c r="C26" s="104"/>
      <c r="D26" s="105"/>
      <c r="E26" s="104"/>
      <c r="F26" s="105"/>
      <c r="G26" s="104"/>
      <c r="H26" s="105"/>
      <c r="J26" s="77">
        <v>4</v>
      </c>
      <c r="K26" s="68" t="s">
        <v>78</v>
      </c>
      <c r="L26" s="70">
        <f>L20+L22-L24</f>
        <v>92918.69000000041</v>
      </c>
      <c r="M26" s="70">
        <f>M20+M22-M24</f>
        <v>65122.829999999958</v>
      </c>
      <c r="N26" s="70">
        <f t="shared" ref="N26:AC26" si="2">N20+N22-N24</f>
        <v>747.56999999999971</v>
      </c>
      <c r="O26" s="70">
        <f t="shared" si="2"/>
        <v>0</v>
      </c>
      <c r="P26" s="70">
        <f t="shared" si="2"/>
        <v>2585.1299999999974</v>
      </c>
      <c r="Q26" s="70">
        <f t="shared" si="2"/>
        <v>818.7400000000016</v>
      </c>
      <c r="R26" s="70">
        <f t="shared" si="2"/>
        <v>5680.5500000000102</v>
      </c>
      <c r="S26" s="70">
        <f t="shared" si="2"/>
        <v>34504.48000000004</v>
      </c>
      <c r="T26" s="70">
        <f t="shared" si="2"/>
        <v>2943.91</v>
      </c>
      <c r="U26" s="70">
        <f t="shared" si="2"/>
        <v>6596.9000000000015</v>
      </c>
      <c r="V26" s="70">
        <f t="shared" si="2"/>
        <v>15746.700000000012</v>
      </c>
      <c r="W26" s="70">
        <f t="shared" si="2"/>
        <v>-1651.4099999999999</v>
      </c>
      <c r="X26" s="70">
        <f t="shared" si="2"/>
        <v>0</v>
      </c>
      <c r="Y26" s="70">
        <f t="shared" si="2"/>
        <v>0</v>
      </c>
      <c r="Z26" s="70">
        <f>Z20+Z22-Z24</f>
        <v>-242.67999999999938</v>
      </c>
      <c r="AA26" s="70">
        <f t="shared" si="2"/>
        <v>2310</v>
      </c>
      <c r="AB26" s="70">
        <f t="shared" si="2"/>
        <v>-29.880000000000109</v>
      </c>
      <c r="AC26" s="70">
        <f t="shared" si="2"/>
        <v>8830.9400000000023</v>
      </c>
      <c r="AD26" s="80">
        <f t="shared" si="1"/>
        <v>202377.9900000004</v>
      </c>
    </row>
    <row r="27" spans="1:30" ht="62.25" customHeight="1" thickBot="1" x14ac:dyDescent="0.3">
      <c r="A27" s="106" t="s">
        <v>79</v>
      </c>
      <c r="B27" s="107"/>
      <c r="C27" s="108">
        <f>D27*$B$16*12</f>
        <v>132588</v>
      </c>
      <c r="D27" s="109">
        <v>3.81</v>
      </c>
      <c r="E27" s="108">
        <f>F27*$B$16*12</f>
        <v>132588</v>
      </c>
      <c r="F27" s="109">
        <v>3.81</v>
      </c>
      <c r="G27" s="110">
        <v>0</v>
      </c>
      <c r="H27" s="109">
        <v>0</v>
      </c>
      <c r="J27" s="111">
        <v>5</v>
      </c>
      <c r="K27" s="112" t="s">
        <v>80</v>
      </c>
      <c r="L27" s="113">
        <v>1677708</v>
      </c>
      <c r="M27" s="113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5"/>
      <c r="Y27" s="116"/>
      <c r="Z27" s="116"/>
      <c r="AA27" s="116"/>
      <c r="AB27" s="117"/>
      <c r="AC27" s="118"/>
    </row>
    <row r="28" spans="1:30" ht="120" x14ac:dyDescent="0.25">
      <c r="A28" s="103" t="s">
        <v>76</v>
      </c>
      <c r="B28" s="103" t="s">
        <v>81</v>
      </c>
      <c r="C28" s="119"/>
      <c r="D28" s="109"/>
      <c r="E28" s="119"/>
      <c r="F28" s="109"/>
      <c r="G28" s="120"/>
      <c r="H28" s="109"/>
      <c r="J28" s="121"/>
      <c r="K28" s="121"/>
      <c r="L28" s="122"/>
      <c r="M28" s="122"/>
      <c r="N28" s="123"/>
      <c r="O28" s="123"/>
      <c r="P28" s="123"/>
      <c r="Q28" s="123"/>
      <c r="R28" s="123"/>
      <c r="S28" s="122"/>
      <c r="T28" s="122"/>
      <c r="U28" s="122"/>
      <c r="V28" s="122"/>
      <c r="W28" s="122"/>
      <c r="X28" s="122"/>
    </row>
    <row r="29" spans="1:30" ht="15.75" x14ac:dyDescent="0.25">
      <c r="A29" s="124" t="s">
        <v>82</v>
      </c>
      <c r="B29" s="125" t="s">
        <v>83</v>
      </c>
      <c r="C29" s="101">
        <f>D29*$B$16*12</f>
        <v>83520</v>
      </c>
      <c r="D29" s="126">
        <v>2.4</v>
      </c>
      <c r="E29" s="101">
        <f>F29*$B$16*12</f>
        <v>83520</v>
      </c>
      <c r="F29" s="126">
        <v>2.4</v>
      </c>
      <c r="G29" s="127">
        <v>0</v>
      </c>
      <c r="H29" s="128">
        <v>0</v>
      </c>
      <c r="J29" s="121"/>
      <c r="K29" s="121" t="s">
        <v>84</v>
      </c>
      <c r="L29" s="122"/>
      <c r="M29" s="122"/>
      <c r="R29" s="129" t="s">
        <v>85</v>
      </c>
      <c r="S29" s="129"/>
      <c r="T29" s="129"/>
      <c r="U29" s="129"/>
      <c r="V29" s="122"/>
      <c r="W29" s="122"/>
      <c r="X29" s="122"/>
    </row>
    <row r="30" spans="1:30" ht="15.75" x14ac:dyDescent="0.25">
      <c r="A30" s="130" t="s">
        <v>86</v>
      </c>
      <c r="B30" s="81" t="s">
        <v>87</v>
      </c>
      <c r="C30" s="131"/>
      <c r="D30" s="132" t="s">
        <v>46</v>
      </c>
      <c r="E30" s="131"/>
      <c r="F30" s="132" t="s">
        <v>46</v>
      </c>
      <c r="G30" s="133"/>
      <c r="H30" s="134" t="s">
        <v>46</v>
      </c>
      <c r="J30" s="121"/>
      <c r="K30" s="135"/>
      <c r="L30" s="122"/>
      <c r="M30" s="122"/>
      <c r="R30" s="136" t="s">
        <v>88</v>
      </c>
      <c r="S30" s="136"/>
      <c r="T30" s="136"/>
      <c r="U30" s="136"/>
      <c r="V30" s="122"/>
      <c r="W30" s="122"/>
      <c r="X30" s="122"/>
    </row>
    <row r="31" spans="1:30" ht="15.75" x14ac:dyDescent="0.25">
      <c r="A31" s="130" t="s">
        <v>89</v>
      </c>
      <c r="B31" s="81" t="s">
        <v>90</v>
      </c>
      <c r="C31" s="131"/>
      <c r="D31" s="132"/>
      <c r="E31" s="131"/>
      <c r="F31" s="132"/>
      <c r="G31" s="133"/>
      <c r="H31" s="134"/>
      <c r="J31" s="121"/>
      <c r="K31" s="137"/>
      <c r="L31" s="121"/>
      <c r="M31" s="121"/>
      <c r="R31" s="137"/>
      <c r="S31" s="137"/>
      <c r="T31" s="122"/>
      <c r="U31" s="122"/>
      <c r="V31" s="122"/>
      <c r="W31" s="122"/>
      <c r="X31" s="122"/>
    </row>
    <row r="32" spans="1:30" ht="15.75" x14ac:dyDescent="0.25">
      <c r="A32" s="130"/>
      <c r="B32" s="81"/>
      <c r="C32" s="131"/>
      <c r="D32" s="132"/>
      <c r="E32" s="131"/>
      <c r="F32" s="132"/>
      <c r="G32" s="133"/>
      <c r="H32" s="134"/>
      <c r="J32" s="121"/>
      <c r="K32" s="138" t="s">
        <v>91</v>
      </c>
      <c r="L32" s="138"/>
      <c r="M32" s="138"/>
      <c r="R32" s="138" t="s">
        <v>92</v>
      </c>
      <c r="S32" s="138"/>
      <c r="T32" s="139"/>
      <c r="U32" s="138"/>
      <c r="V32" s="122"/>
      <c r="W32" s="122"/>
      <c r="X32" s="122"/>
    </row>
    <row r="33" spans="1:24" ht="15.75" x14ac:dyDescent="0.25">
      <c r="A33" s="124" t="s">
        <v>93</v>
      </c>
      <c r="B33" s="125" t="s">
        <v>94</v>
      </c>
      <c r="C33" s="110">
        <f>D33*$B$16*12</f>
        <v>74820</v>
      </c>
      <c r="D33" s="126">
        <v>2.15</v>
      </c>
      <c r="E33" s="110">
        <f>F33*$B$16*12</f>
        <v>74820</v>
      </c>
      <c r="F33" s="126">
        <v>2.15</v>
      </c>
      <c r="G33" s="127">
        <v>0</v>
      </c>
      <c r="H33" s="128">
        <v>0</v>
      </c>
      <c r="J33" s="121"/>
      <c r="K33" s="140" t="s">
        <v>95</v>
      </c>
      <c r="L33" s="140"/>
      <c r="M33" s="141"/>
      <c r="R33" s="140" t="s">
        <v>96</v>
      </c>
      <c r="S33" s="140"/>
      <c r="T33" s="140"/>
      <c r="U33" s="140"/>
      <c r="V33" s="122"/>
      <c r="W33" s="142"/>
      <c r="X33" s="142"/>
    </row>
    <row r="34" spans="1:24" ht="15.75" x14ac:dyDescent="0.25">
      <c r="A34" s="130" t="s">
        <v>97</v>
      </c>
      <c r="B34" s="81"/>
      <c r="C34" s="133"/>
      <c r="D34" s="132"/>
      <c r="E34" s="133"/>
      <c r="F34" s="132"/>
      <c r="G34" s="133"/>
      <c r="H34" s="134"/>
      <c r="J34" s="121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1:24" ht="15.75" x14ac:dyDescent="0.25">
      <c r="A35" s="143" t="s">
        <v>98</v>
      </c>
      <c r="B35" s="144"/>
      <c r="C35" s="145"/>
      <c r="D35" s="146"/>
      <c r="E35" s="145"/>
      <c r="F35" s="146"/>
      <c r="G35" s="145"/>
      <c r="H35" s="147"/>
      <c r="J35" s="148"/>
      <c r="K35" s="149"/>
      <c r="L35" s="150"/>
      <c r="M35" s="150"/>
      <c r="N35" s="123"/>
      <c r="O35" s="123"/>
      <c r="P35" s="123"/>
      <c r="Q35" s="123"/>
      <c r="R35" s="123"/>
      <c r="S35" s="123"/>
      <c r="T35" s="122"/>
      <c r="U35" s="122"/>
      <c r="V35" s="122"/>
      <c r="W35" s="122"/>
      <c r="X35" s="122"/>
    </row>
    <row r="36" spans="1:24" ht="28.5" x14ac:dyDescent="0.25">
      <c r="A36" s="151" t="s">
        <v>99</v>
      </c>
      <c r="B36" s="125"/>
      <c r="C36" s="152">
        <f>D36*$B$16*12</f>
        <v>230724</v>
      </c>
      <c r="D36" s="153">
        <v>6.63</v>
      </c>
      <c r="E36" s="152">
        <f>F36*$B$16*12</f>
        <v>230724</v>
      </c>
      <c r="F36" s="153">
        <v>6.63</v>
      </c>
      <c r="G36" s="154">
        <v>0</v>
      </c>
      <c r="H36" s="155">
        <v>0</v>
      </c>
      <c r="J36" s="121"/>
      <c r="K36" s="149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1:24" ht="15.75" x14ac:dyDescent="0.25">
      <c r="A37" s="156" t="s">
        <v>100</v>
      </c>
      <c r="B37" s="157" t="s">
        <v>101</v>
      </c>
      <c r="C37" s="158"/>
      <c r="D37" s="159"/>
      <c r="E37" s="158"/>
      <c r="F37" s="159"/>
      <c r="G37" s="160"/>
      <c r="H37" s="161"/>
      <c r="J37" s="121"/>
      <c r="K37" s="121"/>
      <c r="L37" s="121"/>
      <c r="M37" s="121"/>
      <c r="N37" s="123"/>
      <c r="O37" s="123"/>
      <c r="P37" s="123"/>
      <c r="Q37" s="123"/>
      <c r="R37" s="123"/>
      <c r="S37" s="122"/>
      <c r="T37" s="122"/>
      <c r="U37" s="122"/>
      <c r="V37" s="122"/>
      <c r="W37" s="122"/>
      <c r="X37" s="122"/>
    </row>
    <row r="38" spans="1:24" ht="15.75" x14ac:dyDescent="0.25">
      <c r="A38" s="162" t="s">
        <v>102</v>
      </c>
      <c r="B38" s="163"/>
      <c r="C38" s="158"/>
      <c r="D38" s="159"/>
      <c r="E38" s="158"/>
      <c r="F38" s="159"/>
      <c r="G38" s="160"/>
      <c r="H38" s="161"/>
      <c r="J38" s="121"/>
      <c r="K38" s="121"/>
      <c r="L38" s="121"/>
      <c r="M38" s="121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1:24" ht="15.75" x14ac:dyDescent="0.25">
      <c r="A39" s="156" t="s">
        <v>103</v>
      </c>
      <c r="B39" s="157" t="s">
        <v>104</v>
      </c>
      <c r="C39" s="158"/>
      <c r="D39" s="159"/>
      <c r="E39" s="158"/>
      <c r="F39" s="159"/>
      <c r="G39" s="160"/>
      <c r="H39" s="161"/>
      <c r="J39" s="121"/>
      <c r="K39" s="121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1:24" ht="15.75" x14ac:dyDescent="0.25">
      <c r="A40" s="162"/>
      <c r="B40" s="163"/>
      <c r="C40" s="158"/>
      <c r="D40" s="159"/>
      <c r="E40" s="158"/>
      <c r="F40" s="159"/>
      <c r="G40" s="160"/>
      <c r="H40" s="161"/>
      <c r="J40" s="121"/>
      <c r="K40" s="121"/>
      <c r="L40" s="122"/>
      <c r="M40" s="122"/>
      <c r="N40" s="121"/>
      <c r="O40" s="121"/>
      <c r="P40" s="121"/>
      <c r="Q40" s="121"/>
      <c r="R40" s="121"/>
      <c r="S40" s="122"/>
      <c r="T40" s="122"/>
      <c r="U40" s="122"/>
      <c r="V40" s="122"/>
      <c r="W40" s="122"/>
      <c r="X40" s="122"/>
    </row>
    <row r="41" spans="1:24" ht="15.75" x14ac:dyDescent="0.25">
      <c r="A41" s="164" t="s">
        <v>105</v>
      </c>
      <c r="B41" s="157"/>
      <c r="C41" s="158"/>
      <c r="D41" s="159"/>
      <c r="E41" s="158"/>
      <c r="F41" s="159"/>
      <c r="G41" s="160"/>
      <c r="H41" s="161"/>
      <c r="J41" s="121"/>
      <c r="K41" s="121"/>
      <c r="L41" s="150"/>
      <c r="M41" s="150"/>
      <c r="N41" s="121"/>
      <c r="O41" s="121"/>
      <c r="P41" s="121"/>
      <c r="Q41" s="121"/>
      <c r="R41" s="121"/>
      <c r="S41" s="122"/>
      <c r="T41" s="122"/>
      <c r="U41" s="122"/>
      <c r="V41" s="122"/>
      <c r="W41" s="122"/>
      <c r="X41" s="122"/>
    </row>
    <row r="42" spans="1:24" ht="15.75" x14ac:dyDescent="0.25">
      <c r="A42" s="165" t="s">
        <v>106</v>
      </c>
      <c r="B42" s="166" t="s">
        <v>104</v>
      </c>
      <c r="C42" s="158"/>
      <c r="D42" s="159"/>
      <c r="E42" s="158"/>
      <c r="F42" s="159"/>
      <c r="G42" s="160"/>
      <c r="H42" s="161"/>
      <c r="J42" s="121"/>
      <c r="K42" s="149"/>
      <c r="L42" s="121"/>
      <c r="M42" s="121"/>
      <c r="N42" s="121"/>
      <c r="O42" s="121"/>
      <c r="P42" s="121"/>
      <c r="Q42" s="121"/>
      <c r="R42" s="121"/>
      <c r="S42" s="122"/>
      <c r="T42" s="122"/>
      <c r="U42" s="122"/>
      <c r="V42" s="122"/>
      <c r="W42" s="122"/>
      <c r="X42" s="122"/>
    </row>
    <row r="43" spans="1:24" ht="15.75" x14ac:dyDescent="0.25">
      <c r="A43" s="164" t="s">
        <v>107</v>
      </c>
      <c r="B43" s="157"/>
      <c r="C43" s="158"/>
      <c r="D43" s="159"/>
      <c r="E43" s="158"/>
      <c r="F43" s="159"/>
      <c r="G43" s="160"/>
      <c r="H43" s="161"/>
      <c r="J43" s="121"/>
      <c r="K43" s="121"/>
      <c r="L43" s="121"/>
      <c r="M43" s="121"/>
      <c r="N43" s="121"/>
      <c r="O43" s="121"/>
      <c r="P43" s="121"/>
      <c r="Q43" s="121"/>
      <c r="R43" s="121"/>
      <c r="S43" s="122"/>
      <c r="T43" s="122"/>
      <c r="U43" s="122"/>
      <c r="V43" s="122"/>
      <c r="W43" s="122"/>
      <c r="X43" s="122"/>
    </row>
    <row r="44" spans="1:24" x14ac:dyDescent="0.25">
      <c r="A44" s="165" t="s">
        <v>108</v>
      </c>
      <c r="B44" s="166" t="s">
        <v>109</v>
      </c>
      <c r="C44" s="158"/>
      <c r="D44" s="159"/>
      <c r="E44" s="158"/>
      <c r="F44" s="159"/>
      <c r="G44" s="160"/>
      <c r="H44" s="161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1:24" x14ac:dyDescent="0.25">
      <c r="A45" s="165" t="s">
        <v>110</v>
      </c>
      <c r="B45" s="163" t="s">
        <v>109</v>
      </c>
      <c r="C45" s="158"/>
      <c r="D45" s="159"/>
      <c r="E45" s="158"/>
      <c r="F45" s="159"/>
      <c r="G45" s="160"/>
      <c r="H45" s="161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1:24" x14ac:dyDescent="0.25">
      <c r="A46" s="36" t="s">
        <v>111</v>
      </c>
      <c r="B46" s="166"/>
      <c r="C46" s="158"/>
      <c r="D46" s="159"/>
      <c r="E46" s="158"/>
      <c r="F46" s="159"/>
      <c r="G46" s="160"/>
      <c r="H46" s="161"/>
    </row>
    <row r="47" spans="1:24" x14ac:dyDescent="0.25">
      <c r="A47" s="36" t="s">
        <v>112</v>
      </c>
      <c r="B47" s="166"/>
      <c r="C47" s="158"/>
      <c r="D47" s="159"/>
      <c r="E47" s="158"/>
      <c r="F47" s="159"/>
      <c r="G47" s="160"/>
      <c r="H47" s="161"/>
    </row>
    <row r="48" spans="1:24" x14ac:dyDescent="0.25">
      <c r="A48" s="36" t="s">
        <v>113</v>
      </c>
      <c r="B48" s="166" t="s">
        <v>114</v>
      </c>
      <c r="C48" s="158"/>
      <c r="D48" s="159"/>
      <c r="E48" s="158"/>
      <c r="F48" s="159"/>
      <c r="G48" s="160"/>
      <c r="H48" s="161"/>
    </row>
    <row r="49" spans="1:8" ht="28.5" x14ac:dyDescent="0.25">
      <c r="A49" s="151" t="s">
        <v>115</v>
      </c>
      <c r="B49" s="125"/>
      <c r="C49" s="152">
        <f>D49*$B$16*12</f>
        <v>257520</v>
      </c>
      <c r="D49" s="126">
        <v>7.4</v>
      </c>
      <c r="E49" s="152">
        <f>F49*$B$16*12</f>
        <v>257520</v>
      </c>
      <c r="F49" s="126">
        <v>7.4</v>
      </c>
      <c r="G49" s="127">
        <v>0</v>
      </c>
      <c r="H49" s="128">
        <v>0</v>
      </c>
    </row>
    <row r="50" spans="1:8" x14ac:dyDescent="0.25">
      <c r="A50" s="67" t="s">
        <v>116</v>
      </c>
      <c r="B50" s="125"/>
      <c r="C50" s="168"/>
      <c r="D50" s="169"/>
      <c r="E50" s="168"/>
      <c r="F50" s="169"/>
      <c r="G50" s="170"/>
      <c r="H50" s="171"/>
    </row>
    <row r="51" spans="1:8" x14ac:dyDescent="0.25">
      <c r="A51" s="172" t="s">
        <v>117</v>
      </c>
      <c r="B51" s="144"/>
      <c r="C51" s="144"/>
      <c r="D51" s="173"/>
      <c r="E51" s="144"/>
      <c r="F51" s="173"/>
      <c r="G51" s="174"/>
      <c r="H51" s="175"/>
    </row>
    <row r="52" spans="1:8" x14ac:dyDescent="0.25">
      <c r="A52" s="67" t="s">
        <v>118</v>
      </c>
      <c r="B52" s="125" t="s">
        <v>119</v>
      </c>
      <c r="C52" s="81"/>
      <c r="D52" s="176"/>
      <c r="E52" s="81"/>
      <c r="F52" s="176"/>
      <c r="G52" s="85"/>
      <c r="H52" s="86"/>
    </row>
    <row r="53" spans="1:8" x14ac:dyDescent="0.25">
      <c r="A53" s="177" t="s">
        <v>120</v>
      </c>
      <c r="B53" s="178" t="s">
        <v>121</v>
      </c>
      <c r="C53" s="81"/>
      <c r="D53" s="176"/>
      <c r="E53" s="81"/>
      <c r="F53" s="176"/>
      <c r="G53" s="85"/>
      <c r="H53" s="86"/>
    </row>
    <row r="54" spans="1:8" x14ac:dyDescent="0.25">
      <c r="A54" s="179" t="s">
        <v>122</v>
      </c>
      <c r="B54" s="178" t="s">
        <v>121</v>
      </c>
      <c r="C54" s="81"/>
      <c r="D54" s="176"/>
      <c r="E54" s="81"/>
      <c r="F54" s="176"/>
      <c r="G54" s="85"/>
      <c r="H54" s="86"/>
    </row>
    <row r="55" spans="1:8" x14ac:dyDescent="0.25">
      <c r="A55" s="177" t="s">
        <v>123</v>
      </c>
      <c r="B55" s="178" t="s">
        <v>121</v>
      </c>
      <c r="C55" s="81"/>
      <c r="D55" s="176"/>
      <c r="E55" s="81"/>
      <c r="F55" s="176"/>
      <c r="G55" s="85"/>
      <c r="H55" s="86"/>
    </row>
    <row r="56" spans="1:8" x14ac:dyDescent="0.25">
      <c r="A56" s="177" t="s">
        <v>124</v>
      </c>
      <c r="B56" s="178" t="s">
        <v>125</v>
      </c>
      <c r="C56" s="81"/>
      <c r="D56" s="176"/>
      <c r="E56" s="81"/>
      <c r="F56" s="176"/>
      <c r="G56" s="85"/>
      <c r="H56" s="86"/>
    </row>
    <row r="57" spans="1:8" x14ac:dyDescent="0.25">
      <c r="A57" s="177" t="s">
        <v>126</v>
      </c>
      <c r="B57" s="178" t="s">
        <v>119</v>
      </c>
      <c r="C57" s="81"/>
      <c r="D57" s="176"/>
      <c r="E57" s="81"/>
      <c r="F57" s="176"/>
      <c r="G57" s="85"/>
      <c r="H57" s="86"/>
    </row>
    <row r="58" spans="1:8" x14ac:dyDescent="0.25">
      <c r="A58" s="180" t="s">
        <v>127</v>
      </c>
      <c r="B58" s="125"/>
      <c r="C58" s="81"/>
      <c r="D58" s="176"/>
      <c r="E58" s="81"/>
      <c r="F58" s="176"/>
      <c r="G58" s="85"/>
      <c r="H58" s="86"/>
    </row>
    <row r="59" spans="1:8" x14ac:dyDescent="0.25">
      <c r="A59" s="172" t="s">
        <v>128</v>
      </c>
      <c r="B59" s="144" t="s">
        <v>119</v>
      </c>
      <c r="C59" s="81"/>
      <c r="D59" s="176"/>
      <c r="E59" s="81"/>
      <c r="F59" s="176"/>
      <c r="G59" s="85"/>
      <c r="H59" s="86"/>
    </row>
    <row r="60" spans="1:8" x14ac:dyDescent="0.25">
      <c r="A60" s="67" t="s">
        <v>129</v>
      </c>
      <c r="B60" s="125"/>
      <c r="C60" s="168"/>
      <c r="D60" s="169"/>
      <c r="E60" s="168"/>
      <c r="F60" s="169"/>
      <c r="G60" s="170"/>
      <c r="H60" s="171"/>
    </row>
    <row r="61" spans="1:8" x14ac:dyDescent="0.25">
      <c r="A61" s="172" t="s">
        <v>130</v>
      </c>
      <c r="B61" s="144"/>
      <c r="C61" s="144"/>
      <c r="D61" s="173"/>
      <c r="E61" s="144"/>
      <c r="F61" s="173"/>
      <c r="G61" s="174"/>
      <c r="H61" s="175"/>
    </row>
    <row r="62" spans="1:8" x14ac:dyDescent="0.25">
      <c r="A62" s="67" t="s">
        <v>131</v>
      </c>
      <c r="B62" s="125"/>
      <c r="C62" s="81"/>
      <c r="D62" s="176"/>
      <c r="E62" s="81"/>
      <c r="F62" s="176"/>
      <c r="G62" s="85"/>
      <c r="H62" s="86"/>
    </row>
    <row r="63" spans="1:8" x14ac:dyDescent="0.25">
      <c r="A63" s="172" t="s">
        <v>132</v>
      </c>
      <c r="B63" s="144" t="s">
        <v>119</v>
      </c>
      <c r="C63" s="81"/>
      <c r="D63" s="176"/>
      <c r="E63" s="81"/>
      <c r="F63" s="176"/>
      <c r="G63" s="85"/>
      <c r="H63" s="86"/>
    </row>
    <row r="64" spans="1:8" x14ac:dyDescent="0.25">
      <c r="A64" s="177" t="s">
        <v>133</v>
      </c>
      <c r="B64" s="178" t="s">
        <v>119</v>
      </c>
      <c r="C64" s="81"/>
      <c r="D64" s="176"/>
      <c r="E64" s="81"/>
      <c r="F64" s="176"/>
      <c r="G64" s="85"/>
      <c r="H64" s="86"/>
    </row>
    <row r="65" spans="1:8" x14ac:dyDescent="0.25">
      <c r="A65" s="177" t="s">
        <v>134</v>
      </c>
      <c r="B65" s="178" t="s">
        <v>135</v>
      </c>
      <c r="C65" s="81"/>
      <c r="D65" s="176"/>
      <c r="E65" s="81"/>
      <c r="F65" s="176"/>
      <c r="G65" s="85"/>
      <c r="H65" s="86"/>
    </row>
    <row r="66" spans="1:8" x14ac:dyDescent="0.25">
      <c r="A66" s="181" t="s">
        <v>136</v>
      </c>
      <c r="B66" s="178" t="s">
        <v>135</v>
      </c>
      <c r="C66" s="81"/>
      <c r="D66" s="176"/>
      <c r="E66" s="81"/>
      <c r="F66" s="176"/>
      <c r="G66" s="85"/>
      <c r="H66" s="86"/>
    </row>
    <row r="67" spans="1:8" x14ac:dyDescent="0.25">
      <c r="A67" s="182" t="s">
        <v>137</v>
      </c>
      <c r="B67" s="178" t="s">
        <v>138</v>
      </c>
      <c r="C67" s="81"/>
      <c r="D67" s="176"/>
      <c r="E67" s="81"/>
      <c r="F67" s="176"/>
      <c r="G67" s="85"/>
      <c r="H67" s="86"/>
    </row>
    <row r="68" spans="1:8" x14ac:dyDescent="0.25">
      <c r="A68" s="177" t="s">
        <v>124</v>
      </c>
      <c r="B68" s="178" t="s">
        <v>139</v>
      </c>
      <c r="C68" s="81"/>
      <c r="D68" s="176"/>
      <c r="E68" s="81"/>
      <c r="F68" s="176"/>
      <c r="G68" s="85"/>
      <c r="H68" s="86"/>
    </row>
    <row r="69" spans="1:8" x14ac:dyDescent="0.25">
      <c r="A69" s="177" t="s">
        <v>126</v>
      </c>
      <c r="B69" s="178" t="s">
        <v>119</v>
      </c>
      <c r="C69" s="81"/>
      <c r="D69" s="176"/>
      <c r="E69" s="81"/>
      <c r="F69" s="176"/>
      <c r="G69" s="85"/>
      <c r="H69" s="86"/>
    </row>
    <row r="70" spans="1:8" x14ac:dyDescent="0.25">
      <c r="A70" s="177" t="s">
        <v>140</v>
      </c>
      <c r="B70" s="178" t="s">
        <v>141</v>
      </c>
      <c r="C70" s="81"/>
      <c r="D70" s="176"/>
      <c r="E70" s="81"/>
      <c r="F70" s="176"/>
      <c r="G70" s="85"/>
      <c r="H70" s="86"/>
    </row>
    <row r="71" spans="1:8" x14ac:dyDescent="0.25">
      <c r="A71" s="181" t="s">
        <v>142</v>
      </c>
      <c r="B71" s="81" t="s">
        <v>119</v>
      </c>
      <c r="C71" s="81"/>
      <c r="D71" s="176"/>
      <c r="E71" s="81"/>
      <c r="F71" s="176"/>
      <c r="G71" s="85"/>
      <c r="H71" s="86"/>
    </row>
    <row r="72" spans="1:8" x14ac:dyDescent="0.25">
      <c r="A72" s="124" t="s">
        <v>143</v>
      </c>
      <c r="B72" s="125" t="s">
        <v>144</v>
      </c>
      <c r="C72" s="110">
        <f>D72*$B$16*12</f>
        <v>8700</v>
      </c>
      <c r="D72" s="128">
        <v>0.25</v>
      </c>
      <c r="E72" s="110">
        <v>0</v>
      </c>
      <c r="F72" s="128">
        <v>0</v>
      </c>
      <c r="G72" s="127">
        <f>C72-E72</f>
        <v>8700</v>
      </c>
      <c r="H72" s="128">
        <f>D72-F72</f>
        <v>0.25</v>
      </c>
    </row>
    <row r="73" spans="1:8" x14ac:dyDescent="0.25">
      <c r="A73" s="143" t="s">
        <v>145</v>
      </c>
      <c r="B73" s="144" t="s">
        <v>146</v>
      </c>
      <c r="C73" s="101"/>
      <c r="D73" s="134"/>
      <c r="E73" s="101"/>
      <c r="F73" s="134"/>
      <c r="G73" s="133"/>
      <c r="H73" s="134"/>
    </row>
    <row r="74" spans="1:8" x14ac:dyDescent="0.25">
      <c r="A74" s="124" t="s">
        <v>147</v>
      </c>
      <c r="B74" s="125"/>
      <c r="C74" s="110">
        <f>D74*$B$16*12</f>
        <v>917675.99999999977</v>
      </c>
      <c r="D74" s="128">
        <f>D25+D27+D29+D33+D36+D49+D72</f>
        <v>26.369999999999997</v>
      </c>
      <c r="E74" s="110">
        <f>E72+E36+E33+E29+E27+E25+E49</f>
        <v>908976</v>
      </c>
      <c r="F74" s="128">
        <f>F25+F27+F29+F33+F36+F49+F72</f>
        <v>26.119999999999997</v>
      </c>
      <c r="G74" s="183">
        <f>C74-E74</f>
        <v>8699.9999999997672</v>
      </c>
      <c r="H74" s="128">
        <f>H25+H27+H29+H33+H36+H49+H72</f>
        <v>0.25</v>
      </c>
    </row>
    <row r="75" spans="1:8" x14ac:dyDescent="0.25">
      <c r="A75" s="143" t="s">
        <v>148</v>
      </c>
      <c r="B75" s="144"/>
      <c r="C75" s="145"/>
      <c r="D75" s="147"/>
      <c r="E75" s="145"/>
      <c r="F75" s="147"/>
      <c r="G75" s="145"/>
      <c r="H75" s="147"/>
    </row>
    <row r="76" spans="1:8" x14ac:dyDescent="0.25">
      <c r="A76" s="124" t="s">
        <v>149</v>
      </c>
      <c r="B76" s="125"/>
      <c r="C76" s="110">
        <f>D76*$B$16*12</f>
        <v>137460</v>
      </c>
      <c r="D76" s="126">
        <v>3.95</v>
      </c>
      <c r="E76" s="110">
        <f>F76*$B$16*12</f>
        <v>137460</v>
      </c>
      <c r="F76" s="126">
        <v>3.95</v>
      </c>
      <c r="G76" s="184">
        <v>0</v>
      </c>
      <c r="H76" s="128">
        <v>0</v>
      </c>
    </row>
    <row r="77" spans="1:8" x14ac:dyDescent="0.25">
      <c r="A77" s="130" t="s">
        <v>150</v>
      </c>
      <c r="B77" s="81"/>
      <c r="C77" s="133"/>
      <c r="D77" s="176"/>
      <c r="E77" s="133"/>
      <c r="F77" s="176"/>
      <c r="G77" s="133"/>
      <c r="H77" s="86"/>
    </row>
    <row r="78" spans="1:8" x14ac:dyDescent="0.25">
      <c r="A78" s="143"/>
      <c r="B78" s="144"/>
      <c r="C78" s="145"/>
      <c r="D78" s="185"/>
      <c r="E78" s="145"/>
      <c r="F78" s="185"/>
      <c r="G78" s="145"/>
      <c r="H78" s="186"/>
    </row>
    <row r="79" spans="1:8" x14ac:dyDescent="0.25">
      <c r="A79" s="124" t="s">
        <v>151</v>
      </c>
      <c r="B79" s="67"/>
      <c r="C79" s="110">
        <f>C74+C76</f>
        <v>1055135.9999999998</v>
      </c>
      <c r="D79" s="126">
        <f>D74+D76</f>
        <v>30.319999999999997</v>
      </c>
      <c r="E79" s="110">
        <f>E76+E74</f>
        <v>1046436</v>
      </c>
      <c r="F79" s="126">
        <f>F74+F76</f>
        <v>30.069999999999997</v>
      </c>
      <c r="G79" s="183">
        <f>C79-E79</f>
        <v>8699.9999999997672</v>
      </c>
      <c r="H79" s="128">
        <f>D79-F79</f>
        <v>0.25</v>
      </c>
    </row>
    <row r="80" spans="1:8" ht="15.75" thickBot="1" x14ac:dyDescent="0.3">
      <c r="A80" s="187" t="s">
        <v>152</v>
      </c>
      <c r="B80" s="93"/>
      <c r="C80" s="187"/>
      <c r="D80" s="188"/>
      <c r="E80" s="187"/>
      <c r="F80" s="188"/>
      <c r="G80" s="189"/>
      <c r="H80" s="95"/>
    </row>
    <row r="81" spans="1:8" ht="15.75" thickBot="1" x14ac:dyDescent="0.3">
      <c r="A81" s="190" t="s">
        <v>153</v>
      </c>
      <c r="B81" s="48"/>
      <c r="C81" s="190"/>
      <c r="D81" s="87"/>
      <c r="E81" s="190"/>
      <c r="F81" s="87"/>
      <c r="G81" s="190"/>
      <c r="H81" s="87"/>
    </row>
    <row r="82" spans="1:8" x14ac:dyDescent="0.25">
      <c r="A82" s="67"/>
      <c r="B82" s="67"/>
      <c r="C82" s="74" t="s">
        <v>154</v>
      </c>
      <c r="D82" s="191" t="s">
        <v>155</v>
      </c>
      <c r="E82" s="74" t="s">
        <v>154</v>
      </c>
      <c r="F82" s="191" t="s">
        <v>155</v>
      </c>
      <c r="G82" s="82" t="s">
        <v>154</v>
      </c>
      <c r="H82" s="83" t="s">
        <v>155</v>
      </c>
    </row>
    <row r="83" spans="1:8" x14ac:dyDescent="0.25">
      <c r="A83" s="81" t="s">
        <v>63</v>
      </c>
      <c r="B83" s="81" t="s">
        <v>64</v>
      </c>
      <c r="C83" s="81" t="s">
        <v>156</v>
      </c>
      <c r="D83" s="176" t="s">
        <v>157</v>
      </c>
      <c r="E83" s="81" t="s">
        <v>156</v>
      </c>
      <c r="F83" s="176" t="s">
        <v>157</v>
      </c>
      <c r="G83" s="85" t="s">
        <v>156</v>
      </c>
      <c r="H83" s="86" t="s">
        <v>157</v>
      </c>
    </row>
    <row r="84" spans="1:8" x14ac:dyDescent="0.25">
      <c r="A84" s="81" t="s">
        <v>67</v>
      </c>
      <c r="B84" s="81" t="s">
        <v>68</v>
      </c>
      <c r="C84" s="81" t="s">
        <v>158</v>
      </c>
      <c r="D84" s="192" t="s">
        <v>159</v>
      </c>
      <c r="E84" s="81" t="s">
        <v>158</v>
      </c>
      <c r="F84" s="192" t="s">
        <v>159</v>
      </c>
      <c r="G84" s="85" t="s">
        <v>160</v>
      </c>
      <c r="H84" s="193" t="s">
        <v>159</v>
      </c>
    </row>
    <row r="85" spans="1:8" x14ac:dyDescent="0.25">
      <c r="A85" s="91"/>
      <c r="B85" s="91"/>
      <c r="C85" s="91" t="s">
        <v>46</v>
      </c>
      <c r="D85" s="176" t="s">
        <v>73</v>
      </c>
      <c r="E85" s="91" t="s">
        <v>46</v>
      </c>
      <c r="F85" s="176" t="s">
        <v>73</v>
      </c>
      <c r="G85" s="21" t="s">
        <v>46</v>
      </c>
      <c r="H85" s="86" t="s">
        <v>73</v>
      </c>
    </row>
    <row r="86" spans="1:8" ht="15.75" thickBot="1" x14ac:dyDescent="0.3">
      <c r="A86" s="172"/>
      <c r="B86" s="172"/>
      <c r="C86" s="194" t="s">
        <v>53</v>
      </c>
      <c r="D86" s="188" t="s">
        <v>53</v>
      </c>
      <c r="E86" s="194" t="s">
        <v>53</v>
      </c>
      <c r="F86" s="188" t="s">
        <v>53</v>
      </c>
      <c r="G86" s="94" t="s">
        <v>53</v>
      </c>
      <c r="H86" s="95" t="s">
        <v>53</v>
      </c>
    </row>
    <row r="87" spans="1:8" x14ac:dyDescent="0.25">
      <c r="A87" s="195" t="s">
        <v>161</v>
      </c>
      <c r="B87" s="81" t="s">
        <v>162</v>
      </c>
      <c r="C87" s="184"/>
      <c r="D87" s="159"/>
      <c r="E87" s="184"/>
      <c r="F87" s="159"/>
      <c r="G87" s="184"/>
      <c r="H87" s="161"/>
    </row>
    <row r="88" spans="1:8" x14ac:dyDescent="0.25">
      <c r="A88" s="195" t="s">
        <v>163</v>
      </c>
      <c r="B88" s="81"/>
      <c r="C88" s="196">
        <f>D88*$B$16*12</f>
        <v>167040</v>
      </c>
      <c r="D88" s="197">
        <v>4.8</v>
      </c>
      <c r="E88" s="196">
        <f>F88*$B$16*12</f>
        <v>147204.00000000003</v>
      </c>
      <c r="F88" s="197">
        <v>4.2300000000000004</v>
      </c>
      <c r="G88" s="184">
        <f>C88-E88</f>
        <v>19835.999999999971</v>
      </c>
      <c r="H88" s="198">
        <f>D88-F88</f>
        <v>0.5699999999999994</v>
      </c>
    </row>
    <row r="89" spans="1:8" ht="15.75" thickBot="1" x14ac:dyDescent="0.3">
      <c r="A89" s="199"/>
      <c r="B89" s="194"/>
      <c r="C89" s="184"/>
      <c r="D89" s="146"/>
      <c r="E89" s="184"/>
      <c r="F89" s="146"/>
      <c r="G89" s="184"/>
      <c r="H89" s="134"/>
    </row>
    <row r="90" spans="1:8" x14ac:dyDescent="0.25">
      <c r="A90" s="195" t="s">
        <v>164</v>
      </c>
      <c r="B90" s="81"/>
      <c r="C90" s="127"/>
      <c r="D90" s="134"/>
      <c r="E90" s="127"/>
      <c r="F90" s="134"/>
      <c r="G90" s="127"/>
      <c r="H90" s="200"/>
    </row>
    <row r="91" spans="1:8" x14ac:dyDescent="0.25">
      <c r="A91" s="195"/>
      <c r="B91" s="81" t="s">
        <v>165</v>
      </c>
      <c r="C91" s="196">
        <f>D91*$B$16*12</f>
        <v>367488</v>
      </c>
      <c r="D91" s="198">
        <v>10.56</v>
      </c>
      <c r="E91" s="196">
        <f>F91*$B$16*12</f>
        <v>367488</v>
      </c>
      <c r="F91" s="198">
        <v>10.56</v>
      </c>
      <c r="G91" s="184">
        <f>H91*E14</f>
        <v>0</v>
      </c>
      <c r="H91" s="197">
        <f>D91-F91</f>
        <v>0</v>
      </c>
    </row>
    <row r="92" spans="1:8" ht="15.75" thickBot="1" x14ac:dyDescent="0.3">
      <c r="A92" s="199"/>
      <c r="B92" s="194"/>
      <c r="C92" s="133"/>
      <c r="D92" s="134"/>
      <c r="E92" s="133"/>
      <c r="F92" s="134"/>
      <c r="G92" s="145"/>
      <c r="H92" s="146"/>
    </row>
    <row r="93" spans="1:8" x14ac:dyDescent="0.25">
      <c r="A93" s="201" t="s">
        <v>166</v>
      </c>
      <c r="B93" s="74"/>
      <c r="C93" s="202"/>
      <c r="D93" s="203"/>
      <c r="E93" s="202"/>
      <c r="F93" s="203"/>
      <c r="G93" s="133"/>
      <c r="H93" s="134"/>
    </row>
    <row r="94" spans="1:8" x14ac:dyDescent="0.25">
      <c r="A94" s="195" t="s">
        <v>167</v>
      </c>
      <c r="B94" s="81" t="s">
        <v>165</v>
      </c>
      <c r="C94" s="101">
        <f>D94*$B$16*12</f>
        <v>47328.000000000007</v>
      </c>
      <c r="D94" s="198">
        <v>1.36</v>
      </c>
      <c r="E94" s="101">
        <f>F94*$B$16*12</f>
        <v>47328.000000000007</v>
      </c>
      <c r="F94" s="198">
        <v>1.36</v>
      </c>
      <c r="G94" s="184">
        <f>C94-E94</f>
        <v>0</v>
      </c>
      <c r="H94" s="198">
        <f>D94-F94</f>
        <v>0</v>
      </c>
    </row>
    <row r="95" spans="1:8" ht="15.75" thickBot="1" x14ac:dyDescent="0.3">
      <c r="A95" s="199"/>
      <c r="B95" s="194"/>
      <c r="C95" s="145"/>
      <c r="D95" s="147"/>
      <c r="E95" s="145"/>
      <c r="F95" s="147"/>
      <c r="G95" s="133"/>
      <c r="H95" s="134"/>
    </row>
    <row r="96" spans="1:8" x14ac:dyDescent="0.25">
      <c r="A96" s="195" t="s">
        <v>168</v>
      </c>
      <c r="B96" s="81" t="s">
        <v>169</v>
      </c>
      <c r="C96" s="110">
        <f>D96*$B$16*12</f>
        <v>53244</v>
      </c>
      <c r="D96" s="126">
        <v>1.53</v>
      </c>
      <c r="E96" s="110">
        <f>F96*$B$16*12</f>
        <v>42108</v>
      </c>
      <c r="F96" s="126">
        <v>1.21</v>
      </c>
      <c r="G96" s="127">
        <f>C96-E96</f>
        <v>11136</v>
      </c>
      <c r="H96" s="126">
        <f>D96-F96</f>
        <v>0.32000000000000006</v>
      </c>
    </row>
    <row r="97" spans="1:8" ht="15.75" thickBot="1" x14ac:dyDescent="0.3">
      <c r="A97" s="195"/>
      <c r="B97" s="81"/>
      <c r="C97" s="145"/>
      <c r="D97" s="146"/>
      <c r="E97" s="145"/>
      <c r="F97" s="146"/>
      <c r="G97" s="133"/>
      <c r="H97" s="146"/>
    </row>
    <row r="98" spans="1:8" x14ac:dyDescent="0.25">
      <c r="A98" s="201" t="s">
        <v>170</v>
      </c>
      <c r="B98" s="74" t="s">
        <v>169</v>
      </c>
      <c r="C98" s="110">
        <f>D98*$B$16*12</f>
        <v>104400</v>
      </c>
      <c r="D98" s="126">
        <v>3</v>
      </c>
      <c r="E98" s="110">
        <f>F98*$B$16*12</f>
        <v>27144</v>
      </c>
      <c r="F98" s="126">
        <v>0.78</v>
      </c>
      <c r="G98" s="127">
        <f>C98-E98</f>
        <v>77256</v>
      </c>
      <c r="H98" s="128">
        <f>D98-F98</f>
        <v>2.2199999999999998</v>
      </c>
    </row>
    <row r="99" spans="1:8" ht="15.75" thickBot="1" x14ac:dyDescent="0.3">
      <c r="A99" s="199" t="s">
        <v>171</v>
      </c>
      <c r="B99" s="194"/>
      <c r="C99" s="145"/>
      <c r="D99" s="146"/>
      <c r="E99" s="145"/>
      <c r="F99" s="146"/>
      <c r="G99" s="145"/>
      <c r="H99" s="147"/>
    </row>
    <row r="100" spans="1:8" x14ac:dyDescent="0.25">
      <c r="A100" s="124" t="s">
        <v>172</v>
      </c>
      <c r="B100" s="67"/>
      <c r="C100" s="110">
        <f>C88+C91+C94+C96+C98</f>
        <v>739500</v>
      </c>
      <c r="D100" s="197">
        <f>D88+D91+D96+D98+D94</f>
        <v>21.25</v>
      </c>
      <c r="E100" s="110">
        <f>E88+E91+E94+E96+E98</f>
        <v>631272</v>
      </c>
      <c r="F100" s="197">
        <f>F88+F91+F96+F98+F94</f>
        <v>18.14</v>
      </c>
      <c r="G100" s="204">
        <f t="shared" ref="G100:H100" si="3">G88+G91+G96+G98+G94</f>
        <v>108227.99999999997</v>
      </c>
      <c r="H100" s="198">
        <f t="shared" si="3"/>
        <v>3.1099999999999994</v>
      </c>
    </row>
    <row r="101" spans="1:8" ht="15.75" thickBot="1" x14ac:dyDescent="0.3">
      <c r="A101" s="187" t="s">
        <v>173</v>
      </c>
      <c r="B101" s="93"/>
      <c r="C101" s="187"/>
      <c r="D101" s="188"/>
      <c r="E101" s="187"/>
      <c r="F101" s="188"/>
      <c r="G101" s="189"/>
      <c r="H101" s="95"/>
    </row>
    <row r="102" spans="1:8" x14ac:dyDescent="0.25">
      <c r="A102" s="190"/>
      <c r="B102" s="48"/>
      <c r="C102" s="205">
        <f>C100+C79</f>
        <v>1794635.9999999998</v>
      </c>
      <c r="D102" s="190"/>
      <c r="E102" s="206">
        <f>E100+E79</f>
        <v>1677708</v>
      </c>
    </row>
    <row r="103" spans="1:8" x14ac:dyDescent="0.25">
      <c r="E103" s="80"/>
      <c r="H103" s="207"/>
    </row>
    <row r="104" spans="1:8" ht="15.75" x14ac:dyDescent="0.25">
      <c r="A104" s="121" t="s">
        <v>84</v>
      </c>
      <c r="D104" s="129" t="s">
        <v>174</v>
      </c>
      <c r="E104" s="129"/>
      <c r="F104" s="129"/>
      <c r="G104" s="129"/>
      <c r="H104" s="129"/>
    </row>
    <row r="105" spans="1:8" ht="15.75" x14ac:dyDescent="0.25">
      <c r="A105" s="208"/>
      <c r="D105" s="209" t="s">
        <v>175</v>
      </c>
      <c r="E105" s="209"/>
      <c r="F105" s="209"/>
      <c r="G105" s="209"/>
      <c r="H105" s="209"/>
    </row>
    <row r="106" spans="1:8" ht="15.75" x14ac:dyDescent="0.25">
      <c r="A106" s="137"/>
      <c r="D106" s="137"/>
      <c r="E106" s="137"/>
    </row>
    <row r="107" spans="1:8" ht="15.75" x14ac:dyDescent="0.25">
      <c r="A107" s="210" t="s">
        <v>176</v>
      </c>
      <c r="B107" s="210"/>
      <c r="D107" s="138" t="s">
        <v>92</v>
      </c>
      <c r="E107" s="138"/>
    </row>
    <row r="108" spans="1:8" ht="15.75" x14ac:dyDescent="0.25">
      <c r="A108" s="141" t="s">
        <v>95</v>
      </c>
      <c r="D108" s="140" t="s">
        <v>96</v>
      </c>
      <c r="E108" s="140"/>
      <c r="F108" s="140"/>
      <c r="G108" s="140"/>
    </row>
  </sheetData>
  <mergeCells count="24">
    <mergeCell ref="K33:L33"/>
    <mergeCell ref="R33:U33"/>
    <mergeCell ref="D104:H104"/>
    <mergeCell ref="D105:H105"/>
    <mergeCell ref="A107:B107"/>
    <mergeCell ref="D108:G108"/>
    <mergeCell ref="T14:AC14"/>
    <mergeCell ref="C20:D20"/>
    <mergeCell ref="E20:F20"/>
    <mergeCell ref="G20:H20"/>
    <mergeCell ref="R29:U29"/>
    <mergeCell ref="R30:U30"/>
    <mergeCell ref="A7:D7"/>
    <mergeCell ref="K7:AC7"/>
    <mergeCell ref="A8:D8"/>
    <mergeCell ref="K8:AC8"/>
    <mergeCell ref="A9:E9"/>
    <mergeCell ref="K9:AC9"/>
    <mergeCell ref="B4:C4"/>
    <mergeCell ref="K4:AC4"/>
    <mergeCell ref="A5:D5"/>
    <mergeCell ref="K5:AC5"/>
    <mergeCell ref="A6:D6"/>
    <mergeCell ref="K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2021-07-28T03:43:56Z</dcterms:created>
  <dcterms:modified xsi:type="dcterms:W3CDTF">2021-07-28T03:47:09Z</dcterms:modified>
</cp:coreProperties>
</file>