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9795" windowHeight="69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F97" i="1"/>
  <c r="E97" i="1" s="1"/>
  <c r="D97" i="1"/>
  <c r="C97" i="1" s="1"/>
  <c r="G95" i="1"/>
  <c r="E95" i="1"/>
  <c r="C95" i="1"/>
  <c r="G93" i="1"/>
  <c r="E93" i="1"/>
  <c r="C93" i="1"/>
  <c r="G91" i="1"/>
  <c r="E91" i="1"/>
  <c r="C91" i="1"/>
  <c r="G88" i="1"/>
  <c r="E88" i="1"/>
  <c r="C88" i="1"/>
  <c r="G85" i="1"/>
  <c r="G97" i="1" s="1"/>
  <c r="E85" i="1"/>
  <c r="C85" i="1"/>
  <c r="G76" i="1"/>
  <c r="E73" i="1"/>
  <c r="C73" i="1"/>
  <c r="H71" i="1"/>
  <c r="E69" i="1"/>
  <c r="C69" i="1"/>
  <c r="E46" i="1"/>
  <c r="C46" i="1"/>
  <c r="E33" i="1"/>
  <c r="C33" i="1"/>
  <c r="E30" i="1"/>
  <c r="C30" i="1"/>
  <c r="E26" i="1"/>
  <c r="C26" i="1"/>
  <c r="E24" i="1"/>
  <c r="C24" i="1"/>
  <c r="AA22" i="1"/>
  <c r="Z22" i="1"/>
  <c r="Y22" i="1"/>
  <c r="X22" i="1"/>
  <c r="W22" i="1"/>
  <c r="V22" i="1"/>
  <c r="U22" i="1"/>
  <c r="T22" i="1"/>
  <c r="S22" i="1"/>
  <c r="Q22" i="1"/>
  <c r="P22" i="1"/>
  <c r="O22" i="1"/>
  <c r="N22" i="1"/>
  <c r="M22" i="1"/>
  <c r="L22" i="1"/>
  <c r="F21" i="1"/>
  <c r="F71" i="1" s="1"/>
  <c r="D21" i="1"/>
  <c r="D71" i="1" s="1"/>
  <c r="R20" i="1"/>
  <c r="R18" i="1"/>
  <c r="R22" i="1" s="1"/>
  <c r="F76" i="1" l="1"/>
  <c r="E76" i="1" s="1"/>
  <c r="E71" i="1"/>
  <c r="E99" i="1"/>
  <c r="D76" i="1"/>
  <c r="C76" i="1" s="1"/>
  <c r="C71" i="1"/>
  <c r="C21" i="1"/>
  <c r="E21" i="1"/>
</calcChain>
</file>

<file path=xl/sharedStrings.xml><?xml version="1.0" encoding="utf-8"?>
<sst xmlns="http://schemas.openxmlformats.org/spreadsheetml/2006/main" count="253" uniqueCount="164">
  <si>
    <t>ПРИЛОЖЕНИЕ №5</t>
  </si>
  <si>
    <t>к Договору управления многоквартирного</t>
  </si>
  <si>
    <t>дома ул.Солнечная 31</t>
  </si>
  <si>
    <t xml:space="preserve">                                                                  </t>
  </si>
  <si>
    <t>Отчет</t>
  </si>
  <si>
    <t xml:space="preserve">                                                управляющей организации</t>
  </si>
  <si>
    <t>управляющей организации</t>
  </si>
  <si>
    <t xml:space="preserve">                                  ООО "Управляющая компания "Да Винчи"</t>
  </si>
  <si>
    <t>ООО "Управляющая компания "Да Винчи"</t>
  </si>
  <si>
    <t xml:space="preserve">                           о деятельности за отчетный период с 15.06.2019г. по 31.12.2019г.</t>
  </si>
  <si>
    <t>о деятельности за отчетный период с 15.06.2019г. по 31.12.2019г.</t>
  </si>
  <si>
    <t xml:space="preserve">                     по многоквартирному дому, расположенному по адресу:  ул.Солнечная 31</t>
  </si>
  <si>
    <t>по многоквартирному дому, расположенному по адресу:  ул.Солнечная 31</t>
  </si>
  <si>
    <t xml:space="preserve">          Отчет по затратам на  содержанию и текущий ремонт общего имущества  многоквартирного  дома за 2019г.</t>
  </si>
  <si>
    <t>Отчет по затратам на  содержанию и текущий ремонт общего имущества  многоквартирного  дома за 2019г.</t>
  </si>
  <si>
    <t xml:space="preserve">Общая  площадь </t>
  </si>
  <si>
    <t>помещений, всего кв.м</t>
  </si>
  <si>
    <t xml:space="preserve">Текущее </t>
  </si>
  <si>
    <t>ГВ</t>
  </si>
  <si>
    <t>Отведение</t>
  </si>
  <si>
    <t>ХВ</t>
  </si>
  <si>
    <t>Э/эн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</si>
  <si>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</si>
  <si>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</si>
  <si>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</si>
  <si>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</si>
  <si>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</si>
  <si>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на СОИ</t>
  </si>
  <si>
    <t>сточных вод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</si>
  <si>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</si>
  <si>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</si>
  <si>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</si>
  <si>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</si>
  <si>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</si>
  <si>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</si>
  <si>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антенна</t>
  </si>
  <si>
    <t>тко</t>
  </si>
  <si>
    <t>домофон</t>
  </si>
  <si>
    <t>очист.систем</t>
  </si>
  <si>
    <t>жилых помещений</t>
  </si>
  <si>
    <t xml:space="preserve"> </t>
  </si>
  <si>
    <t>(теплоносит)</t>
  </si>
  <si>
    <t>(подогрев)</t>
  </si>
  <si>
    <t>Всего,</t>
  </si>
  <si>
    <t>(теплон.)</t>
  </si>
  <si>
    <t>нежилых помещений</t>
  </si>
  <si>
    <t>руб.</t>
  </si>
  <si>
    <t>руб</t>
  </si>
  <si>
    <t>Количество этажей, шт</t>
  </si>
  <si>
    <t>I</t>
  </si>
  <si>
    <t>Остаток д/ср-в на 15.06.2019г</t>
  </si>
  <si>
    <t>Количество подъездов, шт</t>
  </si>
  <si>
    <t>Перечень видов</t>
  </si>
  <si>
    <t>Периодичность выполнения работ,</t>
  </si>
  <si>
    <t xml:space="preserve">Сумма </t>
  </si>
  <si>
    <t xml:space="preserve">Тариф на </t>
  </si>
  <si>
    <t>работ и услуг</t>
  </si>
  <si>
    <t>оказания услуг</t>
  </si>
  <si>
    <t>затрат</t>
  </si>
  <si>
    <t xml:space="preserve"> 1м2 площади </t>
  </si>
  <si>
    <t xml:space="preserve"> 1 м2 площади </t>
  </si>
  <si>
    <t>Начислено  с 15.06.19 по 31.12.19</t>
  </si>
  <si>
    <t>помещений,</t>
  </si>
  <si>
    <t>Оплачено  с 15.06.19 по 31.12.19</t>
  </si>
  <si>
    <t>1. Техническое обслуживание внутридомовых инженерных сетей и обслуживание системы электроснабжения многоквартирного дома</t>
  </si>
  <si>
    <t>(Перечень согласно ПП РФ № 290 от 03.04.2013г., минимальная периодичность в соответствии с законодательством РФ)</t>
  </si>
  <si>
    <t>Проведение технических осмотров, мелкого профилактического и экстренного  ремонта , устранение незначительных неисправностей в системах отопления, водоснабжения, водоотведения, электроснабжения, а также: ремонт, регулеровка, наладка и  испытание систем центрального отопления; промывка опрессовка, консервация  и расконсервация системы центрального отопления; контроль параметров теплоносителя и воды; укрепление трубопроводов, мелкий ремонт изоляции, проверка исправности канализационных вытяжек и устранение причин при обнаружении их неисправности и т.д</t>
  </si>
  <si>
    <t>Задолженность на 31.12.2019г.</t>
  </si>
  <si>
    <t>2. Техническое обслуживание  конструктивных элементов многоквартирного дома</t>
  </si>
  <si>
    <t>Выполнено работ (оказано услуг)</t>
  </si>
  <si>
    <t>Проведение технических осмотров, мелкого  и экстренного  ремонта , устранение незначительных неисправностей в конструктивных элементах здания, смена и восстановление разбитых стекол, ремонт и укрепление окон и дверей, очистка кровли и козырьков над подъездами от мусора, наледи, снежных навесов;  очистка подвальных помещений от мусора; закрытие на замки подвальных дверей, открытие и закрытие утеплителем вентиляционных шахт, ревизия ливневой канализации с прочисткой, мелким ремонтом и т.д.</t>
  </si>
  <si>
    <t>Собственик</t>
  </si>
  <si>
    <t>3. Аварийно-</t>
  </si>
  <si>
    <t>Круглосуточно на системах водоснабжения,</t>
  </si>
  <si>
    <t>кв №8</t>
  </si>
  <si>
    <t>Управляющая организация</t>
  </si>
  <si>
    <t>диспетчерское</t>
  </si>
  <si>
    <t xml:space="preserve">водоотведения, теплоснабжения и </t>
  </si>
  <si>
    <t>ООО "УК"Да Винчи"</t>
  </si>
  <si>
    <t>обслуживание</t>
  </si>
  <si>
    <t>электроснабжения</t>
  </si>
  <si>
    <t>_____________________/Тимофеев Виталий Анатольевич</t>
  </si>
  <si>
    <t>(подпись/Ф.И.О.)</t>
  </si>
  <si>
    <r>
      <t>Директор _______________________/</t>
    </r>
    <r>
      <rPr>
        <b/>
        <sz val="12"/>
        <color theme="1"/>
        <rFont val="Times New Roman"/>
        <family val="1"/>
        <charset val="204"/>
      </rPr>
      <t>А.А.Юдаков</t>
    </r>
    <r>
      <rPr>
        <sz val="12"/>
        <color theme="1"/>
        <rFont val="Times New Roman"/>
        <family val="1"/>
        <charset val="204"/>
      </rPr>
      <t>/</t>
    </r>
  </si>
  <si>
    <t>4. Обслуживание</t>
  </si>
  <si>
    <t>Ежемесячно</t>
  </si>
  <si>
    <t>М.П</t>
  </si>
  <si>
    <t>общедомовых приборов</t>
  </si>
  <si>
    <t>учета</t>
  </si>
  <si>
    <t>5.  Санитарные работы  по содержанию помещений общего пользования</t>
  </si>
  <si>
    <t>Влажное подметание лестничных</t>
  </si>
  <si>
    <t xml:space="preserve"> 3этажа - 5раз в неделю</t>
  </si>
  <si>
    <t xml:space="preserve">площадок и маршей </t>
  </si>
  <si>
    <t>Мытье лестничных площадок и маршей</t>
  </si>
  <si>
    <t>4 раза в месяц</t>
  </si>
  <si>
    <t>Влажная протирка подоконников,</t>
  </si>
  <si>
    <t>поручней перил,почтовых ящиков, эл/шкафов</t>
  </si>
  <si>
    <t xml:space="preserve">Мытье окон с внутренней стороны </t>
  </si>
  <si>
    <t>помещения МОП</t>
  </si>
  <si>
    <t>2 раза в год</t>
  </si>
  <si>
    <t>мытье окон с наружней стороны с привлечением альпенистов</t>
  </si>
  <si>
    <t>Комплекс работ по уборке подъезда</t>
  </si>
  <si>
    <t>( влажная протирка стен, дверей, плафонов,</t>
  </si>
  <si>
    <t>обметание пыли с потолков)</t>
  </si>
  <si>
    <t>4 раз в год</t>
  </si>
  <si>
    <t xml:space="preserve">6. Уборка земельного участка входящего в состав общего имущества дома  </t>
  </si>
  <si>
    <t>6.1. Уборка придомовой</t>
  </si>
  <si>
    <t>территории в зимний период</t>
  </si>
  <si>
    <t xml:space="preserve">Подметание, сдвижка снега </t>
  </si>
  <si>
    <t>6 раз в неделю</t>
  </si>
  <si>
    <t>Очистка от наледи, льда входы в подъезд, тротуары</t>
  </si>
  <si>
    <t>по мере необходимости</t>
  </si>
  <si>
    <t>Очистка от снега и наледи входов в подвал</t>
  </si>
  <si>
    <t>Посыпка территории песком в дни гололеда</t>
  </si>
  <si>
    <t>Протирка указателей</t>
  </si>
  <si>
    <t>1 раз в месяц</t>
  </si>
  <si>
    <t>Очистка урн от мусора</t>
  </si>
  <si>
    <t>Уборка контейнерной площадки от мусора, снега</t>
  </si>
  <si>
    <t>наледи</t>
  </si>
  <si>
    <t>6.2. Уборка придомовой</t>
  </si>
  <si>
    <t>территории в летний период</t>
  </si>
  <si>
    <t>Подметание и уборка</t>
  </si>
  <si>
    <t>придомовой территории</t>
  </si>
  <si>
    <t xml:space="preserve">Уборка мусора с газонов </t>
  </si>
  <si>
    <t>Уборка газонов от листьев, сучьев</t>
  </si>
  <si>
    <t>1 раз в  неделю</t>
  </si>
  <si>
    <t>Стрижка (выкашивание) газонов</t>
  </si>
  <si>
    <t>Полив газонов, зеленых насаждений</t>
  </si>
  <si>
    <t>3 раза в  неделю</t>
  </si>
  <si>
    <t>1 раз в  месяц</t>
  </si>
  <si>
    <t>Уборка входов в подвал</t>
  </si>
  <si>
    <t>1 раз в неделю</t>
  </si>
  <si>
    <t>Уборка контейнерной площадки от мусора</t>
  </si>
  <si>
    <t xml:space="preserve">7. Дератизация, </t>
  </si>
  <si>
    <t>Дератизация - 1 раз в квартал</t>
  </si>
  <si>
    <t xml:space="preserve">    дезинсекция</t>
  </si>
  <si>
    <t xml:space="preserve">Дезинсекция - по заявке </t>
  </si>
  <si>
    <t>Итого содержание общего</t>
  </si>
  <si>
    <t xml:space="preserve">  имущества дома</t>
  </si>
  <si>
    <t xml:space="preserve">8. Услуги и работы по управлению </t>
  </si>
  <si>
    <t>многоквартирным домом</t>
  </si>
  <si>
    <t xml:space="preserve">Всего стоимость работ и услуг </t>
  </si>
  <si>
    <t xml:space="preserve"> по управлению и содержанию дома</t>
  </si>
  <si>
    <t xml:space="preserve">                                                     Дополнительные работы и услуги :</t>
  </si>
  <si>
    <t>Стоимость</t>
  </si>
  <si>
    <t>Цена работ,</t>
  </si>
  <si>
    <t>работ,услуг</t>
  </si>
  <si>
    <t xml:space="preserve">услуг в месяц  </t>
  </si>
  <si>
    <t xml:space="preserve"> в год,</t>
  </si>
  <si>
    <t xml:space="preserve">на 1кв.м площади </t>
  </si>
  <si>
    <t>в месяц,</t>
  </si>
  <si>
    <t>1. Механизированная уборка придомовой</t>
  </si>
  <si>
    <t>В зимний период</t>
  </si>
  <si>
    <t>территории с вывозом снега на отвал</t>
  </si>
  <si>
    <t>2. Услуги охранного предприятия</t>
  </si>
  <si>
    <t>Круглосуточно</t>
  </si>
  <si>
    <t>3. Техническое обслуживание шлагбаумов,</t>
  </si>
  <si>
    <t>калиток, видеонаблюдения</t>
  </si>
  <si>
    <t>4.  Обслуживание фонтана</t>
  </si>
  <si>
    <t>Период: Май - Сентябрь</t>
  </si>
  <si>
    <t>5. Обслуживание газонов и зеленых</t>
  </si>
  <si>
    <t xml:space="preserve">    насаждений</t>
  </si>
  <si>
    <t xml:space="preserve">Всего стоимость </t>
  </si>
  <si>
    <t>дополнительных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</si>
</sst>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1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Arial Cyr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164" fontId="8" fillId="0" borderId="6" xfId="0" applyNumberFormat="1" applyFont="1" applyBorder="1"/>
    <xf numFmtId="0" fontId="8" fillId="0" borderId="7" xfId="0" applyFont="1" applyBorder="1"/>
    <xf numFmtId="0" fontId="8" fillId="0" borderId="8" xfId="0" applyFont="1" applyBorder="1"/>
    <xf numFmtId="0" fontId="3" fillId="0" borderId="1" xfId="0" applyFont="1" applyBorder="1"/>
    <xf numFmtId="0" fontId="6" fillId="0" borderId="4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8" fillId="0" borderId="14" xfId="0" applyFont="1" applyBorder="1"/>
    <xf numFmtId="164" fontId="8" fillId="0" borderId="15" xfId="0" applyNumberFormat="1" applyFont="1" applyBorder="1"/>
    <xf numFmtId="0" fontId="8" fillId="0" borderId="16" xfId="0" applyFont="1" applyBorder="1"/>
    <xf numFmtId="0" fontId="8" fillId="0" borderId="17" xfId="0" applyFont="1" applyBorder="1"/>
    <xf numFmtId="0" fontId="3" fillId="0" borderId="5" xfId="0" applyFont="1" applyBorder="1"/>
    <xf numFmtId="0" fontId="6" fillId="0" borderId="18" xfId="0" applyFont="1" applyBorder="1"/>
    <xf numFmtId="0" fontId="6" fillId="0" borderId="19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8" fillId="0" borderId="20" xfId="0" applyFont="1" applyBorder="1"/>
    <xf numFmtId="0" fontId="6" fillId="0" borderId="21" xfId="0" applyFont="1" applyBorder="1" applyAlignment="1">
      <alignment horizontal="center"/>
    </xf>
    <xf numFmtId="0" fontId="3" fillId="0" borderId="22" xfId="0" applyFont="1" applyBorder="1"/>
    <xf numFmtId="0" fontId="3" fillId="0" borderId="21" xfId="0" applyFont="1" applyBorder="1"/>
    <xf numFmtId="0" fontId="3" fillId="0" borderId="23" xfId="0" applyFont="1" applyBorder="1"/>
    <xf numFmtId="0" fontId="8" fillId="0" borderId="15" xfId="0" applyFont="1" applyBorder="1"/>
    <xf numFmtId="0" fontId="8" fillId="0" borderId="0" xfId="0" applyFont="1" applyBorder="1"/>
    <xf numFmtId="0" fontId="8" fillId="0" borderId="18" xfId="0" applyFont="1" applyBorder="1"/>
    <xf numFmtId="0" fontId="3" fillId="0" borderId="24" xfId="0" applyFont="1" applyBorder="1"/>
    <xf numFmtId="0" fontId="6" fillId="0" borderId="23" xfId="0" applyFont="1" applyBorder="1"/>
    <xf numFmtId="0" fontId="6" fillId="0" borderId="25" xfId="0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8" fillId="0" borderId="29" xfId="0" applyFont="1" applyBorder="1"/>
    <xf numFmtId="0" fontId="5" fillId="0" borderId="30" xfId="0" applyFont="1" applyBorder="1" applyAlignment="1">
      <alignment horizontal="right"/>
    </xf>
    <xf numFmtId="0" fontId="5" fillId="0" borderId="31" xfId="0" applyFont="1" applyBorder="1"/>
    <xf numFmtId="2" fontId="5" fillId="0" borderId="32" xfId="0" applyNumberFormat="1" applyFont="1" applyBorder="1"/>
    <xf numFmtId="0" fontId="6" fillId="0" borderId="32" xfId="0" applyFont="1" applyBorder="1"/>
    <xf numFmtId="2" fontId="6" fillId="0" borderId="32" xfId="0" applyNumberFormat="1" applyFont="1" applyBorder="1"/>
    <xf numFmtId="0" fontId="6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8" fillId="0" borderId="36" xfId="0" applyFont="1" applyBorder="1"/>
    <xf numFmtId="0" fontId="6" fillId="0" borderId="37" xfId="0" applyFont="1" applyBorder="1"/>
    <xf numFmtId="0" fontId="6" fillId="0" borderId="37" xfId="0" applyFont="1" applyBorder="1" applyAlignment="1">
      <alignment horizontal="center"/>
    </xf>
    <xf numFmtId="2" fontId="6" fillId="0" borderId="37" xfId="0" applyNumberFormat="1" applyFont="1" applyBorder="1"/>
    <xf numFmtId="0" fontId="3" fillId="0" borderId="37" xfId="0" applyFont="1" applyBorder="1"/>
    <xf numFmtId="0" fontId="3" fillId="0" borderId="38" xfId="0" applyFont="1" applyBorder="1"/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26" xfId="0" applyFont="1" applyBorder="1"/>
    <xf numFmtId="0" fontId="6" fillId="0" borderId="31" xfId="0" applyFont="1" applyBorder="1"/>
    <xf numFmtId="2" fontId="6" fillId="0" borderId="27" xfId="0" applyNumberFormat="1" applyFont="1" applyBorder="1"/>
    <xf numFmtId="0" fontId="8" fillId="0" borderId="3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6" fillId="0" borderId="37" xfId="0" applyNumberFormat="1" applyFont="1" applyFill="1" applyBorder="1"/>
    <xf numFmtId="2" fontId="6" fillId="0" borderId="38" xfId="0" applyNumberFormat="1" applyFont="1" applyFill="1" applyBorder="1"/>
    <xf numFmtId="0" fontId="8" fillId="0" borderId="39" xfId="0" applyFont="1" applyBorder="1"/>
    <xf numFmtId="0" fontId="3" fillId="0" borderId="38" xfId="0" applyFont="1" applyBorder="1" applyAlignment="1">
      <alignment horizontal="center" vertical="center"/>
    </xf>
    <xf numFmtId="0" fontId="8" fillId="0" borderId="40" xfId="0" applyFont="1" applyBorder="1"/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39" xfId="2" applyFont="1" applyFill="1" applyBorder="1" applyAlignment="1">
      <alignment horizontal="left" vertical="center" wrapText="1"/>
    </xf>
    <xf numFmtId="0" fontId="11" fillId="2" borderId="39" xfId="2" applyFont="1" applyFill="1" applyBorder="1" applyAlignment="1">
      <alignment horizontal="center" vertical="top" wrapText="1"/>
    </xf>
    <xf numFmtId="164" fontId="10" fillId="0" borderId="1" xfId="2" applyNumberFormat="1" applyFont="1" applyFill="1" applyBorder="1" applyAlignment="1">
      <alignment horizontal="center" vertical="center" wrapText="1"/>
    </xf>
    <xf numFmtId="2" fontId="10" fillId="0" borderId="41" xfId="2" applyNumberFormat="1" applyFont="1" applyFill="1" applyBorder="1" applyAlignment="1">
      <alignment horizontal="center" vertical="center" wrapText="1"/>
    </xf>
    <xf numFmtId="164" fontId="10" fillId="0" borderId="5" xfId="2" applyNumberFormat="1" applyFont="1" applyFill="1" applyBorder="1" applyAlignment="1">
      <alignment horizontal="center" vertical="center" wrapText="1"/>
    </xf>
    <xf numFmtId="2" fontId="10" fillId="0" borderId="42" xfId="2" applyNumberFormat="1" applyFont="1" applyFill="1" applyBorder="1" applyAlignment="1">
      <alignment horizontal="center" vertical="center" wrapText="1"/>
    </xf>
    <xf numFmtId="0" fontId="11" fillId="2" borderId="36" xfId="2" applyFont="1" applyFill="1" applyBorder="1" applyAlignment="1">
      <alignment horizontal="center" vertical="top" wrapText="1"/>
    </xf>
    <xf numFmtId="2" fontId="10" fillId="0" borderId="14" xfId="2" applyNumberFormat="1" applyFont="1" applyFill="1" applyBorder="1" applyAlignment="1">
      <alignment horizontal="center" vertical="center" wrapText="1"/>
    </xf>
    <xf numFmtId="2" fontId="10" fillId="0" borderId="43" xfId="2" applyNumberFormat="1" applyFont="1" applyFill="1" applyBorder="1" applyAlignment="1">
      <alignment horizontal="center" vertical="center" wrapText="1"/>
    </xf>
    <xf numFmtId="2" fontId="6" fillId="0" borderId="38" xfId="0" applyNumberFormat="1" applyFont="1" applyBorder="1"/>
    <xf numFmtId="0" fontId="11" fillId="2" borderId="44" xfId="2" applyFont="1" applyFill="1" applyBorder="1" applyAlignment="1">
      <alignment horizontal="left" vertical="center" wrapText="1"/>
    </xf>
    <xf numFmtId="0" fontId="12" fillId="0" borderId="44" xfId="0" applyFont="1" applyBorder="1" applyAlignment="1">
      <alignment vertical="center"/>
    </xf>
    <xf numFmtId="2" fontId="7" fillId="2" borderId="5" xfId="0" applyNumberFormat="1" applyFont="1" applyFill="1" applyBorder="1" applyAlignment="1">
      <alignment vertical="center"/>
    </xf>
    <xf numFmtId="2" fontId="13" fillId="2" borderId="35" xfId="2" applyNumberFormat="1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left" vertical="center" wrapText="1"/>
    </xf>
    <xf numFmtId="2" fontId="15" fillId="0" borderId="37" xfId="0" applyNumberFormat="1" applyFont="1" applyBorder="1"/>
    <xf numFmtId="0" fontId="10" fillId="0" borderId="36" xfId="2" applyFont="1" applyFill="1" applyBorder="1" applyAlignment="1">
      <alignment horizontal="left" vertical="center" wrapText="1"/>
    </xf>
    <xf numFmtId="0" fontId="16" fillId="0" borderId="45" xfId="0" applyFont="1" applyBorder="1" applyAlignment="1">
      <alignment vertical="center"/>
    </xf>
    <xf numFmtId="164" fontId="10" fillId="0" borderId="26" xfId="2" applyNumberFormat="1" applyFont="1" applyFill="1" applyBorder="1" applyAlignment="1">
      <alignment horizontal="center" vertical="center" wrapText="1"/>
    </xf>
    <xf numFmtId="2" fontId="10" fillId="0" borderId="38" xfId="2" applyNumberFormat="1" applyFont="1" applyFill="1" applyBorder="1" applyAlignment="1">
      <alignment horizontal="center" vertical="center" wrapText="1"/>
    </xf>
    <xf numFmtId="164" fontId="10" fillId="0" borderId="14" xfId="2" applyNumberFormat="1" applyFont="1" applyFill="1" applyBorder="1" applyAlignment="1">
      <alignment horizontal="center" vertical="center" wrapText="1"/>
    </xf>
    <xf numFmtId="0" fontId="6" fillId="0" borderId="46" xfId="0" applyFont="1" applyBorder="1"/>
    <xf numFmtId="0" fontId="6" fillId="0" borderId="47" xfId="0" applyFont="1" applyBorder="1"/>
    <xf numFmtId="2" fontId="7" fillId="0" borderId="48" xfId="0" applyNumberFormat="1" applyFont="1" applyBorder="1" applyAlignment="1">
      <alignment horizontal="right"/>
    </xf>
    <xf numFmtId="2" fontId="6" fillId="0" borderId="48" xfId="0" applyNumberFormat="1" applyFont="1" applyBorder="1"/>
    <xf numFmtId="2" fontId="6" fillId="0" borderId="49" xfId="0" applyNumberFormat="1" applyFont="1" applyBorder="1"/>
    <xf numFmtId="0" fontId="3" fillId="0" borderId="48" xfId="0" applyFont="1" applyBorder="1"/>
    <xf numFmtId="0" fontId="3" fillId="0" borderId="50" xfId="0" applyFont="1" applyBorder="1"/>
    <xf numFmtId="2" fontId="16" fillId="0" borderId="26" xfId="0" applyNumberFormat="1" applyFont="1" applyBorder="1" applyAlignment="1">
      <alignment horizontal="center" vertical="center"/>
    </xf>
    <xf numFmtId="2" fontId="17" fillId="0" borderId="14" xfId="2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2" fontId="15" fillId="0" borderId="0" xfId="0" applyNumberFormat="1" applyFont="1" applyBorder="1"/>
    <xf numFmtId="2" fontId="6" fillId="0" borderId="0" xfId="0" applyNumberFormat="1" applyFont="1" applyBorder="1"/>
    <xf numFmtId="0" fontId="18" fillId="0" borderId="36" xfId="0" applyFont="1" applyBorder="1"/>
    <xf numFmtId="0" fontId="8" fillId="0" borderId="36" xfId="0" applyFont="1" applyBorder="1" applyAlignment="1">
      <alignment horizontal="center"/>
    </xf>
    <xf numFmtId="2" fontId="18" fillId="0" borderId="43" xfId="0" applyNumberFormat="1" applyFont="1" applyBorder="1" applyAlignment="1">
      <alignment horizontal="center"/>
    </xf>
    <xf numFmtId="164" fontId="18" fillId="0" borderId="14" xfId="0" applyNumberFormat="1" applyFont="1" applyBorder="1" applyAlignment="1">
      <alignment horizontal="center"/>
    </xf>
    <xf numFmtId="2" fontId="18" fillId="0" borderId="17" xfId="0" applyNumberFormat="1" applyFont="1" applyBorder="1" applyAlignment="1">
      <alignment horizontal="center"/>
    </xf>
    <xf numFmtId="0" fontId="5" fillId="0" borderId="0" xfId="0" applyFont="1" applyFill="1" applyBorder="1"/>
    <xf numFmtId="2" fontId="6" fillId="0" borderId="0" xfId="0" applyNumberFormat="1" applyFont="1" applyBorder="1" applyAlignment="1">
      <alignment horizontal="left"/>
    </xf>
    <xf numFmtId="0" fontId="18" fillId="0" borderId="39" xfId="0" applyFont="1" applyBorder="1"/>
    <xf numFmtId="0" fontId="18" fillId="0" borderId="39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left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6" fillId="2" borderId="0" xfId="0" applyFont="1" applyFill="1" applyBorder="1"/>
    <xf numFmtId="0" fontId="21" fillId="0" borderId="0" xfId="0" applyFont="1" applyBorder="1"/>
    <xf numFmtId="0" fontId="18" fillId="0" borderId="44" xfId="0" applyFont="1" applyBorder="1"/>
    <xf numFmtId="0" fontId="8" fillId="0" borderId="44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2" fontId="5" fillId="0" borderId="0" xfId="0" applyNumberFormat="1" applyFont="1" applyBorder="1"/>
    <xf numFmtId="0" fontId="10" fillId="0" borderId="45" xfId="2" applyFont="1" applyFill="1" applyBorder="1" applyAlignment="1">
      <alignment horizontal="left" vertical="center" wrapText="1"/>
    </xf>
    <xf numFmtId="164" fontId="10" fillId="0" borderId="26" xfId="2" applyNumberFormat="1" applyFont="1" applyFill="1" applyBorder="1" applyAlignment="1">
      <alignment horizontal="center" wrapText="1"/>
    </xf>
    <xf numFmtId="2" fontId="18" fillId="0" borderId="38" xfId="0" applyNumberFormat="1" applyFont="1" applyBorder="1" applyAlignment="1">
      <alignment horizontal="center"/>
    </xf>
    <xf numFmtId="164" fontId="18" fillId="0" borderId="26" xfId="0" applyNumberFormat="1" applyFont="1" applyBorder="1" applyAlignment="1">
      <alignment horizontal="center"/>
    </xf>
    <xf numFmtId="2" fontId="18" fillId="0" borderId="29" xfId="0" applyNumberFormat="1" applyFont="1" applyBorder="1" applyAlignment="1">
      <alignment horizontal="center"/>
    </xf>
    <xf numFmtId="0" fontId="8" fillId="0" borderId="51" xfId="0" applyFont="1" applyBorder="1"/>
    <xf numFmtId="0" fontId="3" fillId="0" borderId="36" xfId="0" applyFont="1" applyBorder="1" applyAlignment="1">
      <alignment horizontal="center"/>
    </xf>
    <xf numFmtId="164" fontId="8" fillId="0" borderId="39" xfId="0" applyNumberFormat="1" applyFont="1" applyBorder="1" applyAlignment="1">
      <alignment horizontal="center"/>
    </xf>
    <xf numFmtId="2" fontId="8" fillId="0" borderId="42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2" fontId="8" fillId="0" borderId="18" xfId="0" applyNumberFormat="1" applyFont="1" applyBorder="1" applyAlignment="1">
      <alignment horizontal="center"/>
    </xf>
    <xf numFmtId="0" fontId="8" fillId="0" borderId="52" xfId="0" applyFont="1" applyBorder="1"/>
    <xf numFmtId="0" fontId="3" fillId="0" borderId="44" xfId="0" applyFont="1" applyBorder="1" applyAlignment="1">
      <alignment horizontal="center"/>
    </xf>
    <xf numFmtId="0" fontId="3" fillId="0" borderId="36" xfId="0" applyFont="1" applyBorder="1"/>
    <xf numFmtId="0" fontId="3" fillId="0" borderId="44" xfId="0" applyFont="1" applyBorder="1"/>
    <xf numFmtId="0" fontId="3" fillId="0" borderId="39" xfId="0" applyFont="1" applyBorder="1" applyAlignment="1">
      <alignment horizontal="center"/>
    </xf>
    <xf numFmtId="0" fontId="0" fillId="0" borderId="0" xfId="0" applyBorder="1"/>
    <xf numFmtId="0" fontId="3" fillId="0" borderId="39" xfId="0" applyFont="1" applyBorder="1"/>
    <xf numFmtId="0" fontId="7" fillId="0" borderId="36" xfId="0" applyFont="1" applyBorder="1"/>
    <xf numFmtId="164" fontId="8" fillId="0" borderId="36" xfId="0" applyNumberFormat="1" applyFont="1" applyBorder="1" applyAlignment="1">
      <alignment horizontal="center"/>
    </xf>
    <xf numFmtId="2" fontId="8" fillId="0" borderId="4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0" fontId="7" fillId="0" borderId="44" xfId="0" applyFont="1" applyBorder="1"/>
    <xf numFmtId="0" fontId="8" fillId="0" borderId="35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5" xfId="0" applyFont="1" applyBorder="1" applyAlignment="1">
      <alignment horizontal="left"/>
    </xf>
    <xf numFmtId="0" fontId="8" fillId="0" borderId="45" xfId="0" applyFont="1" applyBorder="1" applyAlignment="1">
      <alignment horizontal="center"/>
    </xf>
    <xf numFmtId="0" fontId="7" fillId="0" borderId="45" xfId="0" applyFont="1" applyBorder="1"/>
    <xf numFmtId="0" fontId="8" fillId="0" borderId="36" xfId="0" applyFont="1" applyBorder="1" applyAlignment="1">
      <alignment horizontal="left"/>
    </xf>
    <xf numFmtId="0" fontId="8" fillId="0" borderId="44" xfId="0" applyFont="1" applyBorder="1"/>
    <xf numFmtId="0" fontId="8" fillId="0" borderId="39" xfId="0" applyFont="1" applyBorder="1" applyAlignment="1">
      <alignment horizontal="left"/>
    </xf>
    <xf numFmtId="0" fontId="8" fillId="0" borderId="53" xfId="0" applyFont="1" applyBorder="1" applyAlignment="1">
      <alignment horizontal="left"/>
    </xf>
    <xf numFmtId="0" fontId="22" fillId="0" borderId="36" xfId="0" applyFont="1" applyBorder="1"/>
    <xf numFmtId="2" fontId="18" fillId="0" borderId="14" xfId="0" applyNumberFormat="1" applyFont="1" applyBorder="1" applyAlignment="1">
      <alignment horizontal="center"/>
    </xf>
    <xf numFmtId="0" fontId="22" fillId="0" borderId="44" xfId="0" applyFont="1" applyBorder="1"/>
    <xf numFmtId="164" fontId="18" fillId="0" borderId="5" xfId="0" applyNumberFormat="1" applyFont="1" applyBorder="1" applyAlignment="1">
      <alignment horizontal="center"/>
    </xf>
    <xf numFmtId="2" fontId="8" fillId="0" borderId="35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18" fillId="0" borderId="40" xfId="0" applyFont="1" applyBorder="1"/>
    <xf numFmtId="0" fontId="8" fillId="0" borderId="54" xfId="0" applyFont="1" applyBorder="1" applyAlignment="1">
      <alignment horizontal="center"/>
    </xf>
    <xf numFmtId="0" fontId="18" fillId="0" borderId="24" xfId="0" applyFont="1" applyBorder="1"/>
    <xf numFmtId="0" fontId="18" fillId="0" borderId="0" xfId="0" applyFont="1" applyBorder="1"/>
    <xf numFmtId="0" fontId="8" fillId="0" borderId="41" xfId="0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19" xfId="0" applyFont="1" applyBorder="1" applyAlignment="1">
      <alignment horizontal="left"/>
    </xf>
    <xf numFmtId="43" fontId="10" fillId="0" borderId="5" xfId="1" applyFont="1" applyFill="1" applyBorder="1" applyAlignment="1">
      <alignment horizontal="center" vertical="center" wrapText="1"/>
    </xf>
    <xf numFmtId="2" fontId="18" fillId="0" borderId="42" xfId="0" applyNumberFormat="1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18" fillId="0" borderId="43" xfId="0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18" fillId="0" borderId="14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0" fillId="0" borderId="0" xfId="0" applyNumberForma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"/>
  <sheetViews>
    <sheetView tabSelected="1" workbookViewId="0">
      <selection sqref="A1:XFD1048576"/>
    </sheetView>
  </sheetViews>
  <sheetFormatPr defaultRowHeight="15" x14ac:dyDescent="0.25"/>
  <cols>
    <col min="1" max="1" width="46.5703125" customWidth="1"/>
    <col min="2" max="2" width="43.42578125" customWidth="1"/>
    <col min="3" max="4" width="14.28515625" customWidth="1"/>
    <col min="5" max="5" width="16.28515625" customWidth="1"/>
    <col min="6" max="6" width="12.85546875" customWidth="1"/>
    <col min="7" max="7" width="10.5703125" customWidth="1"/>
    <col min="8" max="8" width="14.7109375" customWidth="1"/>
    <col min="10" max="10" width="8.85546875" customWidth="1"/>
    <col min="11" max="11" width="32.140625" customWidth="1"/>
    <col min="12" max="12" width="18.85546875" customWidth="1"/>
    <col min="13" max="13" width="12.5703125" customWidth="1"/>
    <col min="14" max="14" width="15.42578125" customWidth="1"/>
    <col min="15" max="15" width="15.85546875" customWidth="1"/>
    <col min="16" max="16" width="13.85546875" customWidth="1"/>
    <col min="17" max="17" width="13" customWidth="1"/>
    <col min="18" max="18" width="13.42578125" customWidth="1"/>
    <col min="19" max="19" width="12.5703125" customWidth="1"/>
    <col min="20" max="20" width="11.42578125" customWidth="1"/>
    <col min="21" max="21" width="11.140625" customWidth="1"/>
    <col min="22" max="22" width="11.7109375" customWidth="1"/>
    <col min="23" max="23" width="11.140625" customWidth="1"/>
    <col min="25" max="26" width="9.5703125" bestFit="1" customWidth="1"/>
    <col min="27" max="27" width="14.28515625" customWidth="1"/>
  </cols>
  <sheetData>
    <row r="1" spans="1:27" x14ac:dyDescent="0.25">
      <c r="A1" s="1" t="s">
        <v>0</v>
      </c>
    </row>
    <row r="2" spans="1:27" ht="15" customHeight="1" x14ac:dyDescent="0.3">
      <c r="A2" s="2" t="s">
        <v>1</v>
      </c>
      <c r="J2" s="2"/>
      <c r="K2" s="3"/>
      <c r="L2" s="3"/>
      <c r="M2" s="3"/>
      <c r="N2" s="3"/>
      <c r="O2" s="3"/>
      <c r="P2" s="3"/>
      <c r="Q2" s="3"/>
      <c r="R2" s="4"/>
      <c r="S2" s="5"/>
      <c r="T2" s="5"/>
      <c r="U2" s="6"/>
      <c r="V2" s="6"/>
      <c r="W2" s="2"/>
      <c r="X2" s="2"/>
      <c r="Y2" s="2"/>
      <c r="Z2" s="2"/>
      <c r="AA2" s="2"/>
    </row>
    <row r="3" spans="1:27" ht="15" customHeight="1" x14ac:dyDescent="0.3">
      <c r="A3" s="2" t="s">
        <v>2</v>
      </c>
      <c r="J3" s="2"/>
      <c r="K3" s="3"/>
      <c r="L3" s="3"/>
      <c r="M3" s="3"/>
      <c r="N3" s="3"/>
      <c r="O3" s="3"/>
      <c r="P3" s="3"/>
      <c r="Q3" s="3"/>
      <c r="R3" s="4"/>
      <c r="S3" s="5"/>
      <c r="T3" s="5"/>
      <c r="U3" s="6"/>
      <c r="V3" s="6"/>
      <c r="W3" s="2"/>
      <c r="X3" s="2"/>
      <c r="Y3" s="2"/>
      <c r="Z3" s="2"/>
      <c r="AA3" s="2"/>
    </row>
    <row r="4" spans="1:27" ht="15" customHeight="1" x14ac:dyDescent="0.3">
      <c r="A4" s="7" t="s">
        <v>3</v>
      </c>
      <c r="B4" s="8" t="s">
        <v>4</v>
      </c>
      <c r="C4" s="8"/>
      <c r="D4" s="7"/>
      <c r="E4" s="7"/>
      <c r="F4" s="9"/>
      <c r="G4" s="9"/>
      <c r="H4" s="9"/>
      <c r="J4" s="3"/>
      <c r="K4" s="10" t="s">
        <v>4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  <c r="AA4" s="11"/>
    </row>
    <row r="5" spans="1:27" ht="15" customHeight="1" x14ac:dyDescent="0.3">
      <c r="A5" s="8" t="s">
        <v>5</v>
      </c>
      <c r="B5" s="8"/>
      <c r="C5" s="8"/>
      <c r="D5" s="8"/>
      <c r="E5" s="7"/>
      <c r="F5" s="9"/>
      <c r="G5" s="9"/>
      <c r="H5" s="9"/>
      <c r="J5" s="3"/>
      <c r="K5" s="10" t="s">
        <v>6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ht="15" customHeight="1" x14ac:dyDescent="0.3">
      <c r="A6" s="8" t="s">
        <v>7</v>
      </c>
      <c r="B6" s="8"/>
      <c r="C6" s="8"/>
      <c r="D6" s="8"/>
      <c r="E6" s="7"/>
      <c r="F6" s="9"/>
      <c r="G6" s="9"/>
      <c r="H6" s="9"/>
      <c r="J6" s="3"/>
      <c r="K6" s="10" t="s">
        <v>8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15" customHeight="1" x14ac:dyDescent="0.25">
      <c r="A7" s="8" t="s">
        <v>9</v>
      </c>
      <c r="B7" s="8"/>
      <c r="C7" s="8"/>
      <c r="D7" s="8"/>
      <c r="E7" s="7"/>
      <c r="F7" s="2"/>
      <c r="G7" s="2"/>
      <c r="H7" s="2"/>
      <c r="J7" s="4"/>
      <c r="K7" s="10" t="s">
        <v>10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ht="15" customHeight="1" x14ac:dyDescent="0.25">
      <c r="A8" s="12" t="s">
        <v>11</v>
      </c>
      <c r="B8" s="12"/>
      <c r="C8" s="12"/>
      <c r="D8" s="12"/>
      <c r="E8" s="13"/>
      <c r="F8" s="2"/>
      <c r="G8" s="2"/>
      <c r="H8" s="2"/>
      <c r="J8" s="2"/>
      <c r="K8" s="14" t="s">
        <v>12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20.25" customHeight="1" thickBot="1" x14ac:dyDescent="0.3">
      <c r="A9" s="15" t="s">
        <v>13</v>
      </c>
      <c r="B9" s="15"/>
      <c r="C9" s="15"/>
      <c r="D9" s="15"/>
      <c r="E9" s="15"/>
      <c r="F9" s="2"/>
      <c r="G9" s="2"/>
      <c r="H9" s="2"/>
      <c r="J9" s="2"/>
      <c r="K9" s="16" t="s">
        <v>14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ht="15.75" thickBot="1" x14ac:dyDescent="0.3">
      <c r="A10" s="17" t="s">
        <v>15</v>
      </c>
      <c r="B10" s="18"/>
      <c r="C10" s="19"/>
      <c r="D10" s="19"/>
      <c r="E10" s="20"/>
      <c r="J10" s="2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2"/>
      <c r="X10" s="2"/>
      <c r="Y10" s="2"/>
      <c r="Z10" s="2"/>
      <c r="AA10" s="2"/>
    </row>
    <row r="11" spans="1:27" ht="16.5" thickBot="1" x14ac:dyDescent="0.3">
      <c r="A11" s="21" t="s">
        <v>16</v>
      </c>
      <c r="B11" s="22">
        <v>3379.8</v>
      </c>
      <c r="C11" s="23"/>
      <c r="D11" s="23"/>
      <c r="E11" s="24"/>
      <c r="J11" s="25"/>
      <c r="K11" s="26"/>
      <c r="L11" s="27" t="s">
        <v>17</v>
      </c>
      <c r="M11" s="28" t="s">
        <v>18</v>
      </c>
      <c r="N11" s="28" t="s">
        <v>18</v>
      </c>
      <c r="O11" s="28" t="s">
        <v>19</v>
      </c>
      <c r="P11" s="28" t="s">
        <v>20</v>
      </c>
      <c r="Q11" s="27" t="s">
        <v>21</v>
      </c>
      <c r="R11" s="28" t="s">
        <v>22</v>
      </c>
      <c r="S11" s="29" t="s">
        <v>23</v>
      </c>
      <c r="T11" s="30"/>
      <c r="U11" s="30"/>
      <c r="V11" s="30"/>
      <c r="W11" s="30"/>
      <c r="X11" s="30"/>
      <c r="Y11" s="30"/>
      <c r="Z11" s="30"/>
      <c r="AA11" s="31"/>
    </row>
    <row r="12" spans="1:27" ht="15.75" x14ac:dyDescent="0.25">
      <c r="A12" s="32" t="s">
        <v>24</v>
      </c>
      <c r="B12" s="33" t="s">
        <v>25</v>
      </c>
      <c r="C12" s="34"/>
      <c r="D12" s="34"/>
      <c r="E12" s="35"/>
      <c r="J12" s="36"/>
      <c r="K12" s="37"/>
      <c r="L12" s="38" t="s">
        <v>26</v>
      </c>
      <c r="M12" s="38" t="s">
        <v>27</v>
      </c>
      <c r="N12" s="38" t="s">
        <v>27</v>
      </c>
      <c r="O12" s="38" t="s">
        <v>28</v>
      </c>
      <c r="P12" s="38" t="s">
        <v>27</v>
      </c>
      <c r="Q12" s="38" t="s">
        <v>27</v>
      </c>
      <c r="R12" s="38" t="s">
        <v>29</v>
      </c>
      <c r="S12" s="27" t="s">
        <v>30</v>
      </c>
      <c r="T12" s="27" t="s">
        <v>31</v>
      </c>
      <c r="U12" s="27" t="s">
        <v>32</v>
      </c>
      <c r="V12" s="27" t="s">
        <v>33</v>
      </c>
      <c r="W12" s="27" t="s">
        <v>34</v>
      </c>
      <c r="X12" s="39" t="s">
        <v>35</v>
      </c>
      <c r="Y12" s="40" t="s">
        <v>36</v>
      </c>
      <c r="Z12" s="40" t="s">
        <v>37</v>
      </c>
      <c r="AA12" s="41" t="s">
        <v>38</v>
      </c>
    </row>
    <row r="13" spans="1:27" ht="16.5" thickBot="1" x14ac:dyDescent="0.3">
      <c r="A13" s="42" t="s">
        <v>39</v>
      </c>
      <c r="B13" s="22">
        <v>2122.4</v>
      </c>
      <c r="C13" s="23"/>
      <c r="D13" s="23"/>
      <c r="E13" s="24"/>
      <c r="J13" s="36"/>
      <c r="K13" s="37"/>
      <c r="L13" s="43" t="s">
        <v>40</v>
      </c>
      <c r="M13" s="43" t="s">
        <v>41</v>
      </c>
      <c r="N13" s="43" t="s">
        <v>42</v>
      </c>
      <c r="O13" s="43" t="s">
        <v>27</v>
      </c>
      <c r="P13" s="43"/>
      <c r="Q13" s="43"/>
      <c r="R13" s="43" t="s">
        <v>43</v>
      </c>
      <c r="S13" s="43" t="s">
        <v>44</v>
      </c>
      <c r="T13" s="43"/>
      <c r="U13" s="43"/>
      <c r="V13" s="43"/>
      <c r="W13" s="43"/>
      <c r="X13" s="44"/>
      <c r="Y13" s="45"/>
      <c r="Z13" s="45"/>
      <c r="AA13" s="46"/>
    </row>
    <row r="14" spans="1:27" ht="16.5" thickBot="1" x14ac:dyDescent="0.3">
      <c r="A14" s="21" t="s">
        <v>45</v>
      </c>
      <c r="B14" s="47">
        <v>0</v>
      </c>
      <c r="C14" s="48"/>
      <c r="D14" s="48"/>
      <c r="E14" s="49"/>
      <c r="J14" s="50"/>
      <c r="K14" s="51"/>
      <c r="L14" s="43" t="s">
        <v>46</v>
      </c>
      <c r="M14" s="43" t="s">
        <v>46</v>
      </c>
      <c r="N14" s="43" t="s">
        <v>46</v>
      </c>
      <c r="O14" s="43" t="s">
        <v>46</v>
      </c>
      <c r="P14" s="43" t="s">
        <v>46</v>
      </c>
      <c r="Q14" s="43" t="s">
        <v>46</v>
      </c>
      <c r="R14" s="43" t="s">
        <v>47</v>
      </c>
      <c r="S14" s="43" t="s">
        <v>46</v>
      </c>
      <c r="T14" s="43" t="s">
        <v>46</v>
      </c>
      <c r="U14" s="43" t="s">
        <v>46</v>
      </c>
      <c r="V14" s="43" t="s">
        <v>46</v>
      </c>
      <c r="W14" s="43" t="s">
        <v>46</v>
      </c>
      <c r="X14" s="52" t="s">
        <v>46</v>
      </c>
      <c r="Y14" s="52" t="s">
        <v>46</v>
      </c>
      <c r="Z14" s="52" t="s">
        <v>47</v>
      </c>
      <c r="AA14" s="53" t="s">
        <v>46</v>
      </c>
    </row>
    <row r="15" spans="1:27" ht="15.75" x14ac:dyDescent="0.25">
      <c r="A15" s="54" t="s">
        <v>48</v>
      </c>
      <c r="B15" s="55">
        <v>3</v>
      </c>
      <c r="C15" s="56"/>
      <c r="D15" s="56"/>
      <c r="E15" s="57"/>
      <c r="J15" s="58" t="s">
        <v>49</v>
      </c>
      <c r="K15" s="59" t="s">
        <v>50</v>
      </c>
      <c r="L15" s="60">
        <v>0</v>
      </c>
      <c r="M15" s="60"/>
      <c r="N15" s="60"/>
      <c r="O15" s="60"/>
      <c r="P15" s="60"/>
      <c r="Q15" s="60"/>
      <c r="R15" s="61"/>
      <c r="S15" s="62"/>
      <c r="T15" s="61"/>
      <c r="U15" s="61"/>
      <c r="V15" s="61"/>
      <c r="W15" s="63"/>
      <c r="X15" s="64"/>
      <c r="Y15" s="64"/>
      <c r="Z15" s="64"/>
      <c r="AA15" s="65"/>
    </row>
    <row r="16" spans="1:27" ht="16.5" thickBot="1" x14ac:dyDescent="0.3">
      <c r="A16" s="66" t="s">
        <v>51</v>
      </c>
      <c r="B16" s="47">
        <v>2</v>
      </c>
      <c r="C16" s="34"/>
      <c r="D16" s="34"/>
      <c r="E16" s="35"/>
      <c r="J16" s="36"/>
      <c r="K16" s="67"/>
      <c r="L16" s="68"/>
      <c r="M16" s="69"/>
      <c r="N16" s="69"/>
      <c r="O16" s="69"/>
      <c r="P16" s="69"/>
      <c r="Q16" s="69"/>
      <c r="R16" s="68"/>
      <c r="S16" s="68"/>
      <c r="T16" s="68"/>
      <c r="U16" s="68"/>
      <c r="V16" s="68"/>
      <c r="W16" s="68"/>
      <c r="X16" s="70"/>
      <c r="Y16" s="70"/>
      <c r="Z16" s="70"/>
      <c r="AA16" s="71"/>
    </row>
    <row r="17" spans="1:27" ht="15.75" x14ac:dyDescent="0.25">
      <c r="A17" s="72" t="s">
        <v>52</v>
      </c>
      <c r="B17" s="72" t="s">
        <v>53</v>
      </c>
      <c r="C17" s="73" t="s">
        <v>54</v>
      </c>
      <c r="D17" s="74" t="s">
        <v>55</v>
      </c>
      <c r="E17" s="73" t="s">
        <v>54</v>
      </c>
      <c r="F17" s="75" t="s">
        <v>55</v>
      </c>
      <c r="G17" s="73" t="s">
        <v>54</v>
      </c>
      <c r="H17" s="74" t="s">
        <v>55</v>
      </c>
      <c r="J17" s="76"/>
      <c r="K17" s="77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78"/>
      <c r="X17" s="70"/>
      <c r="Y17" s="70"/>
      <c r="Z17" s="70"/>
      <c r="AA17" s="71"/>
    </row>
    <row r="18" spans="1:27" ht="15.75" x14ac:dyDescent="0.25">
      <c r="A18" s="79" t="s">
        <v>56</v>
      </c>
      <c r="B18" s="79" t="s">
        <v>57</v>
      </c>
      <c r="C18" s="80" t="s">
        <v>58</v>
      </c>
      <c r="D18" s="81" t="s">
        <v>59</v>
      </c>
      <c r="E18" s="80" t="s">
        <v>58</v>
      </c>
      <c r="F18" s="82" t="s">
        <v>60</v>
      </c>
      <c r="G18" s="80" t="s">
        <v>58</v>
      </c>
      <c r="H18" s="81" t="s">
        <v>60</v>
      </c>
      <c r="J18" s="76">
        <v>2</v>
      </c>
      <c r="K18" s="77" t="s">
        <v>61</v>
      </c>
      <c r="L18" s="69">
        <v>677678.81</v>
      </c>
      <c r="M18" s="69">
        <v>0</v>
      </c>
      <c r="N18" s="69">
        <v>0</v>
      </c>
      <c r="O18" s="69">
        <v>7379.42</v>
      </c>
      <c r="P18" s="69">
        <v>2330.84</v>
      </c>
      <c r="Q18" s="69">
        <v>35107.800000000003</v>
      </c>
      <c r="R18" s="69">
        <f>S18+T18+U18+V18+W18</f>
        <v>109825.4</v>
      </c>
      <c r="S18" s="69">
        <v>4659.6400000000003</v>
      </c>
      <c r="T18" s="69">
        <v>15208.15</v>
      </c>
      <c r="U18" s="69">
        <v>32777.39</v>
      </c>
      <c r="V18" s="69">
        <v>57180.22</v>
      </c>
      <c r="W18" s="78">
        <v>0</v>
      </c>
      <c r="X18" s="83">
        <v>247.5</v>
      </c>
      <c r="Y18" s="83">
        <v>12764.8</v>
      </c>
      <c r="Z18" s="83">
        <v>12740.15</v>
      </c>
      <c r="AA18" s="84">
        <v>3502.03</v>
      </c>
    </row>
    <row r="19" spans="1:27" ht="15.75" x14ac:dyDescent="0.25">
      <c r="A19" s="85"/>
      <c r="B19" s="85"/>
      <c r="C19" s="21"/>
      <c r="D19" s="81" t="s">
        <v>62</v>
      </c>
      <c r="E19" s="21"/>
      <c r="F19" s="82" t="s">
        <v>62</v>
      </c>
      <c r="G19" s="21"/>
      <c r="H19" s="81" t="s">
        <v>62</v>
      </c>
      <c r="J19" s="76"/>
      <c r="K19" s="77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78"/>
      <c r="X19" s="70"/>
      <c r="Y19" s="70"/>
      <c r="Z19" s="70"/>
      <c r="AA19" s="86"/>
    </row>
    <row r="20" spans="1:27" ht="16.5" thickBot="1" x14ac:dyDescent="0.3">
      <c r="A20" s="87"/>
      <c r="B20" s="87"/>
      <c r="C20" s="88" t="s">
        <v>47</v>
      </c>
      <c r="D20" s="89" t="s">
        <v>46</v>
      </c>
      <c r="E20" s="88" t="s">
        <v>47</v>
      </c>
      <c r="F20" s="90" t="s">
        <v>46</v>
      </c>
      <c r="G20" s="88" t="s">
        <v>47</v>
      </c>
      <c r="H20" s="89" t="s">
        <v>46</v>
      </c>
      <c r="J20" s="76">
        <v>3</v>
      </c>
      <c r="K20" s="77" t="s">
        <v>63</v>
      </c>
      <c r="L20" s="69">
        <v>494500.71</v>
      </c>
      <c r="M20" s="69">
        <v>0</v>
      </c>
      <c r="N20" s="69">
        <v>0</v>
      </c>
      <c r="O20" s="69">
        <v>5746.65</v>
      </c>
      <c r="P20" s="69">
        <v>1815.37</v>
      </c>
      <c r="Q20" s="69">
        <v>27331.9</v>
      </c>
      <c r="R20" s="69">
        <f>S20+T20+U20+V20+W20</f>
        <v>80604.83</v>
      </c>
      <c r="S20" s="69">
        <v>2884.61</v>
      </c>
      <c r="T20" s="69">
        <v>11071.61</v>
      </c>
      <c r="U20" s="69">
        <v>21241.599999999999</v>
      </c>
      <c r="V20" s="69">
        <v>45407.01</v>
      </c>
      <c r="W20" s="78">
        <v>0</v>
      </c>
      <c r="X20" s="83">
        <v>137.5</v>
      </c>
      <c r="Y20" s="83">
        <v>11634.49</v>
      </c>
      <c r="Z20" s="83">
        <v>8908.83</v>
      </c>
      <c r="AA20" s="71"/>
    </row>
    <row r="21" spans="1:27" ht="24.75" customHeight="1" x14ac:dyDescent="0.25">
      <c r="A21" s="91" t="s">
        <v>64</v>
      </c>
      <c r="B21" s="92"/>
      <c r="C21" s="93">
        <f>D21*$B$13*6+(D21*$B$13/30*16)</f>
        <v>51721.473066666673</v>
      </c>
      <c r="D21" s="94">
        <f>3.73</f>
        <v>3.73</v>
      </c>
      <c r="E21" s="93">
        <f>F21*$B$13*6+(F21*$B$13/30*16)</f>
        <v>51721.473066666673</v>
      </c>
      <c r="F21" s="94">
        <f>3.73</f>
        <v>3.73</v>
      </c>
      <c r="G21" s="95">
        <v>0</v>
      </c>
      <c r="H21" s="96">
        <v>0</v>
      </c>
      <c r="J21" s="76"/>
      <c r="K21" s="77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78"/>
      <c r="X21" s="70"/>
      <c r="Y21" s="70"/>
      <c r="Z21" s="70"/>
      <c r="AA21" s="71"/>
    </row>
    <row r="22" spans="1:27" ht="27.75" customHeight="1" x14ac:dyDescent="0.25">
      <c r="A22" s="97" t="s">
        <v>65</v>
      </c>
      <c r="B22" s="97" t="s">
        <v>66</v>
      </c>
      <c r="C22" s="98"/>
      <c r="D22" s="99"/>
      <c r="E22" s="98"/>
      <c r="F22" s="99"/>
      <c r="G22" s="98"/>
      <c r="H22" s="99"/>
      <c r="J22" s="76">
        <v>4</v>
      </c>
      <c r="K22" s="77" t="s">
        <v>67</v>
      </c>
      <c r="L22" s="69">
        <f>L18-L20</f>
        <v>183178.10000000003</v>
      </c>
      <c r="M22" s="69">
        <f t="shared" ref="M22:AA22" si="0">M18-M20</f>
        <v>0</v>
      </c>
      <c r="N22" s="69">
        <f t="shared" si="0"/>
        <v>0</v>
      </c>
      <c r="O22" s="69">
        <f t="shared" si="0"/>
        <v>1632.7700000000004</v>
      </c>
      <c r="P22" s="69">
        <f t="shared" si="0"/>
        <v>515.47000000000025</v>
      </c>
      <c r="Q22" s="69">
        <f t="shared" si="0"/>
        <v>7775.9000000000015</v>
      </c>
      <c r="R22" s="69">
        <f t="shared" si="0"/>
        <v>29220.569999999992</v>
      </c>
      <c r="S22" s="69">
        <f t="shared" si="0"/>
        <v>1775.0300000000002</v>
      </c>
      <c r="T22" s="69">
        <f t="shared" si="0"/>
        <v>4136.5399999999991</v>
      </c>
      <c r="U22" s="69">
        <f t="shared" si="0"/>
        <v>11535.79</v>
      </c>
      <c r="V22" s="69">
        <f t="shared" si="0"/>
        <v>11773.21</v>
      </c>
      <c r="W22" s="78">
        <f t="shared" si="0"/>
        <v>0</v>
      </c>
      <c r="X22" s="69">
        <f t="shared" si="0"/>
        <v>110</v>
      </c>
      <c r="Y22" s="69">
        <f t="shared" si="0"/>
        <v>1130.3099999999995</v>
      </c>
      <c r="Z22" s="69">
        <f t="shared" si="0"/>
        <v>3831.3199999999997</v>
      </c>
      <c r="AA22" s="100">
        <f t="shared" si="0"/>
        <v>3502.03</v>
      </c>
    </row>
    <row r="23" spans="1:27" ht="15.75" x14ac:dyDescent="0.25">
      <c r="A23" s="101"/>
      <c r="B23" s="102"/>
      <c r="C23" s="103"/>
      <c r="D23" s="104"/>
      <c r="E23" s="103"/>
      <c r="F23" s="104"/>
      <c r="G23" s="105"/>
      <c r="H23" s="104"/>
      <c r="J23" s="76"/>
      <c r="K23" s="77"/>
      <c r="L23" s="106"/>
      <c r="M23" s="106"/>
      <c r="N23" s="106"/>
      <c r="O23" s="106"/>
      <c r="P23" s="106"/>
      <c r="Q23" s="106"/>
      <c r="R23" s="106"/>
      <c r="S23" s="69"/>
      <c r="T23" s="69"/>
      <c r="U23" s="69"/>
      <c r="V23" s="69"/>
      <c r="W23" s="78"/>
      <c r="X23" s="70"/>
      <c r="Y23" s="70"/>
      <c r="Z23" s="70"/>
      <c r="AA23" s="71"/>
    </row>
    <row r="24" spans="1:27" ht="23.25" customHeight="1" thickBot="1" x14ac:dyDescent="0.3">
      <c r="A24" s="107" t="s">
        <v>68</v>
      </c>
      <c r="B24" s="108"/>
      <c r="C24" s="109">
        <f>D24*$B$13*6+(D24*$B$13/30*16)</f>
        <v>52830.7808</v>
      </c>
      <c r="D24" s="110">
        <v>3.81</v>
      </c>
      <c r="E24" s="109">
        <f>F24*$B$13*6+(F24*$B$13/30*16)</f>
        <v>52830.7808</v>
      </c>
      <c r="F24" s="110">
        <v>3.81</v>
      </c>
      <c r="G24" s="111">
        <v>0</v>
      </c>
      <c r="H24" s="110">
        <v>0</v>
      </c>
      <c r="J24" s="112">
        <v>5</v>
      </c>
      <c r="K24" s="113" t="s">
        <v>69</v>
      </c>
      <c r="L24" s="114">
        <v>497524.5184</v>
      </c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6"/>
      <c r="X24" s="117"/>
      <c r="Y24" s="117"/>
      <c r="Z24" s="117"/>
      <c r="AA24" s="118"/>
    </row>
    <row r="25" spans="1:27" ht="120" x14ac:dyDescent="0.25">
      <c r="A25" s="97" t="s">
        <v>65</v>
      </c>
      <c r="B25" s="97" t="s">
        <v>70</v>
      </c>
      <c r="C25" s="119"/>
      <c r="D25" s="110"/>
      <c r="E25" s="119"/>
      <c r="F25" s="110"/>
      <c r="G25" s="120"/>
      <c r="H25" s="110"/>
      <c r="J25" s="121"/>
      <c r="K25" s="121" t="s">
        <v>71</v>
      </c>
      <c r="M25" s="122"/>
      <c r="N25" s="122"/>
      <c r="O25" s="122"/>
      <c r="P25" s="122"/>
      <c r="Q25" s="122"/>
      <c r="R25" s="123"/>
      <c r="S25" s="123"/>
      <c r="T25" s="123"/>
      <c r="U25" s="123"/>
      <c r="V25" s="123"/>
      <c r="W25" s="123"/>
    </row>
    <row r="26" spans="1:27" ht="15.75" x14ac:dyDescent="0.25">
      <c r="A26" s="124" t="s">
        <v>72</v>
      </c>
      <c r="B26" s="125" t="s">
        <v>73</v>
      </c>
      <c r="C26" s="95">
        <f>D26*$B$13*6+(D26*$B$13/30*16)</f>
        <v>33279.232000000004</v>
      </c>
      <c r="D26" s="126">
        <v>2.4</v>
      </c>
      <c r="E26" s="95">
        <f>F26*$B$13*6+(F26*$B$13/30*16)</f>
        <v>33279.232000000004</v>
      </c>
      <c r="F26" s="126">
        <v>2.4</v>
      </c>
      <c r="G26" s="127">
        <v>0</v>
      </c>
      <c r="H26" s="128">
        <v>0</v>
      </c>
      <c r="J26" s="121"/>
      <c r="K26" s="129" t="s">
        <v>74</v>
      </c>
      <c r="M26" s="123"/>
      <c r="N26" s="123"/>
      <c r="O26" s="123"/>
      <c r="P26" s="123"/>
      <c r="Q26" s="123"/>
      <c r="R26" s="123"/>
      <c r="S26" s="123"/>
      <c r="T26" s="130" t="s">
        <v>75</v>
      </c>
      <c r="U26" s="130"/>
      <c r="V26" s="130"/>
      <c r="W26" s="130"/>
    </row>
    <row r="27" spans="1:27" ht="15.75" x14ac:dyDescent="0.25">
      <c r="A27" s="131" t="s">
        <v>76</v>
      </c>
      <c r="B27" s="79" t="s">
        <v>77</v>
      </c>
      <c r="C27" s="132"/>
      <c r="D27" s="133" t="s">
        <v>40</v>
      </c>
      <c r="E27" s="132"/>
      <c r="F27" s="133" t="s">
        <v>40</v>
      </c>
      <c r="G27" s="134"/>
      <c r="H27" s="135" t="s">
        <v>40</v>
      </c>
      <c r="J27" s="121"/>
      <c r="K27" s="136"/>
      <c r="M27" s="123"/>
      <c r="N27" s="123"/>
      <c r="O27" s="123"/>
      <c r="P27" s="123"/>
      <c r="Q27" s="123"/>
      <c r="R27" s="123"/>
      <c r="S27" s="123"/>
      <c r="T27" s="137" t="s">
        <v>78</v>
      </c>
      <c r="U27" s="137"/>
      <c r="V27" s="137"/>
      <c r="W27" s="137"/>
    </row>
    <row r="28" spans="1:27" ht="15.75" x14ac:dyDescent="0.25">
      <c r="A28" s="131" t="s">
        <v>79</v>
      </c>
      <c r="B28" s="79" t="s">
        <v>80</v>
      </c>
      <c r="C28" s="132"/>
      <c r="D28" s="133"/>
      <c r="E28" s="132"/>
      <c r="F28" s="133"/>
      <c r="G28" s="134"/>
      <c r="H28" s="135"/>
      <c r="J28" s="121"/>
      <c r="K28" s="138" t="s">
        <v>81</v>
      </c>
      <c r="L28" s="138"/>
      <c r="M28" s="123"/>
      <c r="N28" s="123"/>
      <c r="O28" s="123"/>
      <c r="P28" s="123"/>
      <c r="Q28" s="123"/>
      <c r="R28" s="123"/>
      <c r="S28" s="123"/>
    </row>
    <row r="29" spans="1:27" ht="15.75" x14ac:dyDescent="0.25">
      <c r="A29" s="131"/>
      <c r="B29" s="79"/>
      <c r="C29" s="132"/>
      <c r="D29" s="133"/>
      <c r="E29" s="132"/>
      <c r="F29" s="133"/>
      <c r="G29" s="134"/>
      <c r="H29" s="135"/>
      <c r="J29" s="121"/>
      <c r="K29" s="139" t="s">
        <v>82</v>
      </c>
      <c r="L29" s="139"/>
      <c r="M29" s="123"/>
      <c r="N29" s="123"/>
      <c r="O29" s="123"/>
      <c r="P29" s="123"/>
      <c r="Q29" s="123"/>
      <c r="R29" s="123"/>
      <c r="S29" s="123"/>
      <c r="T29" s="138" t="s">
        <v>83</v>
      </c>
      <c r="U29" s="138"/>
    </row>
    <row r="30" spans="1:27" ht="15.75" x14ac:dyDescent="0.25">
      <c r="A30" s="124" t="s">
        <v>84</v>
      </c>
      <c r="B30" s="125" t="s">
        <v>85</v>
      </c>
      <c r="C30" s="111">
        <f>D30*$B$13*6+(D30*$B$13/30*16)</f>
        <v>29812.645333333334</v>
      </c>
      <c r="D30" s="126">
        <v>2.15</v>
      </c>
      <c r="E30" s="111">
        <f>F30*$B$13*6+(F30*$B$13/30*16)</f>
        <v>29812.645333333334</v>
      </c>
      <c r="F30" s="126">
        <v>2.15</v>
      </c>
      <c r="G30" s="127">
        <v>0</v>
      </c>
      <c r="H30" s="128">
        <v>0</v>
      </c>
      <c r="J30" s="121"/>
      <c r="K30" s="121"/>
      <c r="L30" s="121"/>
      <c r="M30" s="123"/>
      <c r="N30" s="123"/>
      <c r="O30" s="123"/>
      <c r="P30" s="123"/>
      <c r="Q30" s="123"/>
      <c r="R30" s="123"/>
      <c r="S30" s="140"/>
      <c r="T30" s="139" t="s">
        <v>86</v>
      </c>
      <c r="U30" s="139"/>
      <c r="V30" s="139"/>
      <c r="W30" s="139"/>
    </row>
    <row r="31" spans="1:27" ht="15.75" x14ac:dyDescent="0.25">
      <c r="A31" s="131" t="s">
        <v>87</v>
      </c>
      <c r="B31" s="79"/>
      <c r="C31" s="134"/>
      <c r="D31" s="133"/>
      <c r="E31" s="134"/>
      <c r="F31" s="133"/>
      <c r="G31" s="134"/>
      <c r="H31" s="135"/>
      <c r="J31" s="121"/>
      <c r="K31" s="141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</row>
    <row r="32" spans="1:27" ht="15.75" x14ac:dyDescent="0.25">
      <c r="A32" s="142" t="s">
        <v>88</v>
      </c>
      <c r="B32" s="143"/>
      <c r="C32" s="144"/>
      <c r="D32" s="145"/>
      <c r="E32" s="144"/>
      <c r="F32" s="145"/>
      <c r="G32" s="144"/>
      <c r="H32" s="146"/>
      <c r="J32" s="147"/>
      <c r="K32" s="148"/>
      <c r="L32" s="149"/>
      <c r="M32" s="122"/>
      <c r="N32" s="122"/>
      <c r="O32" s="122"/>
      <c r="P32" s="122"/>
      <c r="Q32" s="122"/>
      <c r="R32" s="122"/>
      <c r="S32" s="123"/>
      <c r="T32" s="123"/>
      <c r="U32" s="123"/>
      <c r="V32" s="123"/>
      <c r="W32" s="123"/>
    </row>
    <row r="33" spans="1:23" ht="28.5" x14ac:dyDescent="0.25">
      <c r="A33" s="150" t="s">
        <v>89</v>
      </c>
      <c r="B33" s="125"/>
      <c r="C33" s="151">
        <f>D33*$B$13*6+(D33*$B$13/30*16)</f>
        <v>91933.878400000001</v>
      </c>
      <c r="D33" s="152">
        <v>6.63</v>
      </c>
      <c r="E33" s="151">
        <f>F33*$B$13*6+(F33*$B$13/30*16)</f>
        <v>91933.878400000001</v>
      </c>
      <c r="F33" s="152">
        <v>6.63</v>
      </c>
      <c r="G33" s="153">
        <v>0</v>
      </c>
      <c r="H33" s="154">
        <v>0</v>
      </c>
      <c r="J33" s="121"/>
      <c r="K33" s="148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</row>
    <row r="34" spans="1:23" ht="15.75" x14ac:dyDescent="0.25">
      <c r="A34" s="155" t="s">
        <v>90</v>
      </c>
      <c r="B34" s="156" t="s">
        <v>91</v>
      </c>
      <c r="C34" s="157"/>
      <c r="D34" s="158"/>
      <c r="E34" s="157"/>
      <c r="F34" s="158"/>
      <c r="G34" s="159"/>
      <c r="H34" s="160"/>
      <c r="J34" s="121"/>
      <c r="K34" s="121"/>
      <c r="L34" s="121"/>
      <c r="M34" s="122"/>
      <c r="N34" s="122"/>
      <c r="O34" s="122"/>
      <c r="P34" s="122"/>
      <c r="Q34" s="122"/>
      <c r="R34" s="123"/>
      <c r="S34" s="123"/>
      <c r="T34" s="123"/>
      <c r="U34" s="123"/>
      <c r="V34" s="123"/>
      <c r="W34" s="123"/>
    </row>
    <row r="35" spans="1:23" ht="15.75" x14ac:dyDescent="0.25">
      <c r="A35" s="161" t="s">
        <v>92</v>
      </c>
      <c r="B35" s="162"/>
      <c r="C35" s="157"/>
      <c r="D35" s="158"/>
      <c r="E35" s="157"/>
      <c r="F35" s="158"/>
      <c r="G35" s="159"/>
      <c r="H35" s="160"/>
      <c r="J35" s="121"/>
      <c r="K35" s="121"/>
      <c r="L35" s="121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</row>
    <row r="36" spans="1:23" ht="15.75" x14ac:dyDescent="0.25">
      <c r="A36" s="155" t="s">
        <v>93</v>
      </c>
      <c r="B36" s="156" t="s">
        <v>94</v>
      </c>
      <c r="C36" s="157"/>
      <c r="D36" s="158"/>
      <c r="E36" s="157"/>
      <c r="F36" s="158"/>
      <c r="G36" s="159"/>
      <c r="H36" s="160"/>
      <c r="J36" s="121"/>
      <c r="K36" s="121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</row>
    <row r="37" spans="1:23" ht="15.75" x14ac:dyDescent="0.25">
      <c r="A37" s="161"/>
      <c r="B37" s="162"/>
      <c r="C37" s="157"/>
      <c r="D37" s="158"/>
      <c r="E37" s="157"/>
      <c r="F37" s="158"/>
      <c r="G37" s="159"/>
      <c r="H37" s="160"/>
      <c r="J37" s="121"/>
      <c r="K37" s="121"/>
      <c r="L37" s="123"/>
      <c r="M37" s="121"/>
      <c r="N37" s="121"/>
      <c r="O37" s="121"/>
      <c r="P37" s="121"/>
      <c r="Q37" s="121"/>
      <c r="R37" s="123"/>
      <c r="S37" s="123"/>
      <c r="T37" s="123"/>
      <c r="U37" s="123"/>
      <c r="V37" s="123"/>
      <c r="W37" s="123"/>
    </row>
    <row r="38" spans="1:23" ht="15.75" x14ac:dyDescent="0.25">
      <c r="A38" s="163" t="s">
        <v>95</v>
      </c>
      <c r="B38" s="156"/>
      <c r="C38" s="157"/>
      <c r="D38" s="158"/>
      <c r="E38" s="157"/>
      <c r="F38" s="158"/>
      <c r="G38" s="159"/>
      <c r="H38" s="160"/>
      <c r="J38" s="121"/>
      <c r="K38" s="121"/>
      <c r="L38" s="149"/>
      <c r="M38" s="121"/>
      <c r="N38" s="121"/>
      <c r="O38" s="121"/>
      <c r="P38" s="121"/>
      <c r="Q38" s="121"/>
      <c r="R38" s="123"/>
      <c r="S38" s="123"/>
      <c r="T38" s="123"/>
      <c r="U38" s="123"/>
      <c r="V38" s="123"/>
      <c r="W38" s="123"/>
    </row>
    <row r="39" spans="1:23" ht="15.75" x14ac:dyDescent="0.25">
      <c r="A39" s="164" t="s">
        <v>96</v>
      </c>
      <c r="B39" s="165" t="s">
        <v>94</v>
      </c>
      <c r="C39" s="157"/>
      <c r="D39" s="158"/>
      <c r="E39" s="157"/>
      <c r="F39" s="158"/>
      <c r="G39" s="159"/>
      <c r="H39" s="160"/>
      <c r="J39" s="121"/>
      <c r="K39" s="148"/>
      <c r="L39" s="121"/>
      <c r="M39" s="121"/>
      <c r="N39" s="121"/>
      <c r="O39" s="121"/>
      <c r="P39" s="121"/>
      <c r="Q39" s="121"/>
      <c r="R39" s="123"/>
      <c r="S39" s="123"/>
      <c r="T39" s="123"/>
      <c r="U39" s="123"/>
      <c r="V39" s="123"/>
      <c r="W39" s="123"/>
    </row>
    <row r="40" spans="1:23" ht="15.75" x14ac:dyDescent="0.25">
      <c r="A40" s="163" t="s">
        <v>97</v>
      </c>
      <c r="B40" s="156"/>
      <c r="C40" s="157"/>
      <c r="D40" s="158"/>
      <c r="E40" s="157"/>
      <c r="F40" s="158"/>
      <c r="G40" s="159"/>
      <c r="H40" s="160"/>
      <c r="J40" s="121"/>
      <c r="K40" s="121"/>
      <c r="L40" s="121"/>
      <c r="M40" s="121"/>
      <c r="N40" s="121"/>
      <c r="O40" s="121"/>
      <c r="P40" s="121"/>
      <c r="Q40" s="121"/>
      <c r="R40" s="123"/>
      <c r="S40" s="123"/>
      <c r="T40" s="123"/>
      <c r="U40" s="123"/>
      <c r="V40" s="123"/>
      <c r="W40" s="123"/>
    </row>
    <row r="41" spans="1:23" x14ac:dyDescent="0.25">
      <c r="A41" s="164" t="s">
        <v>98</v>
      </c>
      <c r="B41" s="165" t="s">
        <v>99</v>
      </c>
      <c r="C41" s="157"/>
      <c r="D41" s="158"/>
      <c r="E41" s="157"/>
      <c r="F41" s="158"/>
      <c r="G41" s="159"/>
      <c r="H41" s="160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</row>
    <row r="42" spans="1:23" x14ac:dyDescent="0.25">
      <c r="A42" s="164" t="s">
        <v>100</v>
      </c>
      <c r="B42" s="162" t="s">
        <v>99</v>
      </c>
      <c r="C42" s="157"/>
      <c r="D42" s="158"/>
      <c r="E42" s="157"/>
      <c r="F42" s="158"/>
      <c r="G42" s="159"/>
      <c r="H42" s="160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</row>
    <row r="43" spans="1:23" x14ac:dyDescent="0.25">
      <c r="A43" s="167" t="s">
        <v>101</v>
      </c>
      <c r="B43" s="165"/>
      <c r="C43" s="157"/>
      <c r="D43" s="158"/>
      <c r="E43" s="157"/>
      <c r="F43" s="158"/>
      <c r="G43" s="159"/>
      <c r="H43" s="160"/>
    </row>
    <row r="44" spans="1:23" x14ac:dyDescent="0.25">
      <c r="A44" s="167" t="s">
        <v>102</v>
      </c>
      <c r="B44" s="165"/>
      <c r="C44" s="157"/>
      <c r="D44" s="158"/>
      <c r="E44" s="157"/>
      <c r="F44" s="158"/>
      <c r="G44" s="159"/>
      <c r="H44" s="160"/>
    </row>
    <row r="45" spans="1:23" x14ac:dyDescent="0.25">
      <c r="A45" s="167" t="s">
        <v>103</v>
      </c>
      <c r="B45" s="165" t="s">
        <v>104</v>
      </c>
      <c r="C45" s="157"/>
      <c r="D45" s="158"/>
      <c r="E45" s="157"/>
      <c r="F45" s="158"/>
      <c r="G45" s="159"/>
      <c r="H45" s="160"/>
    </row>
    <row r="46" spans="1:23" ht="28.5" x14ac:dyDescent="0.25">
      <c r="A46" s="150" t="s">
        <v>105</v>
      </c>
      <c r="B46" s="125"/>
      <c r="C46" s="151">
        <f>D46*$B$13*6+(D46*$B$13/30*16)</f>
        <v>102610.96533333334</v>
      </c>
      <c r="D46" s="126">
        <v>7.4</v>
      </c>
      <c r="E46" s="151">
        <f>F46*$B$13*6+(F46*$B$13/30*16)</f>
        <v>102610.96533333334</v>
      </c>
      <c r="F46" s="126">
        <v>7.4</v>
      </c>
      <c r="G46" s="127">
        <v>0</v>
      </c>
      <c r="H46" s="128">
        <v>0</v>
      </c>
    </row>
    <row r="47" spans="1:23" x14ac:dyDescent="0.25">
      <c r="A47" s="168" t="s">
        <v>106</v>
      </c>
      <c r="B47" s="125"/>
      <c r="C47" s="169"/>
      <c r="D47" s="170"/>
      <c r="E47" s="169"/>
      <c r="F47" s="170"/>
      <c r="G47" s="171"/>
      <c r="H47" s="172"/>
    </row>
    <row r="48" spans="1:23" x14ac:dyDescent="0.25">
      <c r="A48" s="173" t="s">
        <v>107</v>
      </c>
      <c r="B48" s="143"/>
      <c r="C48" s="143"/>
      <c r="D48" s="174"/>
      <c r="E48" s="143"/>
      <c r="F48" s="174"/>
      <c r="G48" s="175"/>
      <c r="H48" s="176"/>
    </row>
    <row r="49" spans="1:8" x14ac:dyDescent="0.25">
      <c r="A49" s="168" t="s">
        <v>108</v>
      </c>
      <c r="B49" s="125" t="s">
        <v>109</v>
      </c>
      <c r="C49" s="79"/>
      <c r="D49" s="177"/>
      <c r="E49" s="79"/>
      <c r="F49" s="177"/>
      <c r="G49" s="80"/>
      <c r="H49" s="81"/>
    </row>
    <row r="50" spans="1:8" x14ac:dyDescent="0.25">
      <c r="A50" s="178" t="s">
        <v>110</v>
      </c>
      <c r="B50" s="179" t="s">
        <v>111</v>
      </c>
      <c r="C50" s="79"/>
      <c r="D50" s="177"/>
      <c r="E50" s="79"/>
      <c r="F50" s="177"/>
      <c r="G50" s="80"/>
      <c r="H50" s="81"/>
    </row>
    <row r="51" spans="1:8" x14ac:dyDescent="0.25">
      <c r="A51" s="180" t="s">
        <v>112</v>
      </c>
      <c r="B51" s="179" t="s">
        <v>111</v>
      </c>
      <c r="C51" s="79"/>
      <c r="D51" s="177"/>
      <c r="E51" s="79"/>
      <c r="F51" s="177"/>
      <c r="G51" s="80"/>
      <c r="H51" s="81"/>
    </row>
    <row r="52" spans="1:8" x14ac:dyDescent="0.25">
      <c r="A52" s="178" t="s">
        <v>113</v>
      </c>
      <c r="B52" s="179" t="s">
        <v>111</v>
      </c>
      <c r="C52" s="79"/>
      <c r="D52" s="177"/>
      <c r="E52" s="79"/>
      <c r="F52" s="177"/>
      <c r="G52" s="80"/>
      <c r="H52" s="81"/>
    </row>
    <row r="53" spans="1:8" x14ac:dyDescent="0.25">
      <c r="A53" s="178" t="s">
        <v>114</v>
      </c>
      <c r="B53" s="179" t="s">
        <v>115</v>
      </c>
      <c r="C53" s="79"/>
      <c r="D53" s="177"/>
      <c r="E53" s="79"/>
      <c r="F53" s="177"/>
      <c r="G53" s="80"/>
      <c r="H53" s="81"/>
    </row>
    <row r="54" spans="1:8" x14ac:dyDescent="0.25">
      <c r="A54" s="178" t="s">
        <v>116</v>
      </c>
      <c r="B54" s="179" t="s">
        <v>109</v>
      </c>
      <c r="C54" s="79"/>
      <c r="D54" s="177"/>
      <c r="E54" s="79"/>
      <c r="F54" s="177"/>
      <c r="G54" s="80"/>
      <c r="H54" s="81"/>
    </row>
    <row r="55" spans="1:8" x14ac:dyDescent="0.25">
      <c r="A55" s="181" t="s">
        <v>117</v>
      </c>
      <c r="B55" s="125"/>
      <c r="C55" s="79"/>
      <c r="D55" s="177"/>
      <c r="E55" s="79"/>
      <c r="F55" s="177"/>
      <c r="G55" s="80"/>
      <c r="H55" s="81"/>
    </row>
    <row r="56" spans="1:8" x14ac:dyDescent="0.25">
      <c r="A56" s="182" t="s">
        <v>118</v>
      </c>
      <c r="B56" s="143" t="s">
        <v>109</v>
      </c>
      <c r="C56" s="79"/>
      <c r="D56" s="177"/>
      <c r="E56" s="79"/>
      <c r="F56" s="177"/>
      <c r="G56" s="80"/>
      <c r="H56" s="81"/>
    </row>
    <row r="57" spans="1:8" x14ac:dyDescent="0.25">
      <c r="A57" s="66" t="s">
        <v>119</v>
      </c>
      <c r="B57" s="125"/>
      <c r="C57" s="169"/>
      <c r="D57" s="170"/>
      <c r="E57" s="169"/>
      <c r="F57" s="170"/>
      <c r="G57" s="171"/>
      <c r="H57" s="172"/>
    </row>
    <row r="58" spans="1:8" x14ac:dyDescent="0.25">
      <c r="A58" s="182" t="s">
        <v>120</v>
      </c>
      <c r="B58" s="143"/>
      <c r="C58" s="143"/>
      <c r="D58" s="174"/>
      <c r="E58" s="143"/>
      <c r="F58" s="174"/>
      <c r="G58" s="175"/>
      <c r="H58" s="176"/>
    </row>
    <row r="59" spans="1:8" x14ac:dyDescent="0.25">
      <c r="A59" s="66" t="s">
        <v>121</v>
      </c>
      <c r="B59" s="125"/>
      <c r="C59" s="79"/>
      <c r="D59" s="177"/>
      <c r="E59" s="79"/>
      <c r="F59" s="177"/>
      <c r="G59" s="80"/>
      <c r="H59" s="81"/>
    </row>
    <row r="60" spans="1:8" x14ac:dyDescent="0.25">
      <c r="A60" s="182" t="s">
        <v>122</v>
      </c>
      <c r="B60" s="143" t="s">
        <v>109</v>
      </c>
      <c r="C60" s="79"/>
      <c r="D60" s="177"/>
      <c r="E60" s="79"/>
      <c r="F60" s="177"/>
      <c r="G60" s="80"/>
      <c r="H60" s="81"/>
    </row>
    <row r="61" spans="1:8" x14ac:dyDescent="0.25">
      <c r="A61" s="178" t="s">
        <v>123</v>
      </c>
      <c r="B61" s="179" t="s">
        <v>109</v>
      </c>
      <c r="C61" s="79"/>
      <c r="D61" s="177"/>
      <c r="E61" s="79"/>
      <c r="F61" s="177"/>
      <c r="G61" s="80"/>
      <c r="H61" s="81"/>
    </row>
    <row r="62" spans="1:8" x14ac:dyDescent="0.25">
      <c r="A62" s="178" t="s">
        <v>124</v>
      </c>
      <c r="B62" s="179" t="s">
        <v>125</v>
      </c>
      <c r="C62" s="79"/>
      <c r="D62" s="177"/>
      <c r="E62" s="79"/>
      <c r="F62" s="177"/>
      <c r="G62" s="80"/>
      <c r="H62" s="81"/>
    </row>
    <row r="63" spans="1:8" x14ac:dyDescent="0.25">
      <c r="A63" s="183" t="s">
        <v>126</v>
      </c>
      <c r="B63" s="179" t="s">
        <v>125</v>
      </c>
      <c r="C63" s="79"/>
      <c r="D63" s="177"/>
      <c r="E63" s="79"/>
      <c r="F63" s="177"/>
      <c r="G63" s="80"/>
      <c r="H63" s="81"/>
    </row>
    <row r="64" spans="1:8" x14ac:dyDescent="0.25">
      <c r="A64" s="184" t="s">
        <v>127</v>
      </c>
      <c r="B64" s="179" t="s">
        <v>128</v>
      </c>
      <c r="C64" s="79"/>
      <c r="D64" s="177"/>
      <c r="E64" s="79"/>
      <c r="F64" s="177"/>
      <c r="G64" s="80"/>
      <c r="H64" s="81"/>
    </row>
    <row r="65" spans="1:8" x14ac:dyDescent="0.25">
      <c r="A65" s="178" t="s">
        <v>114</v>
      </c>
      <c r="B65" s="179" t="s">
        <v>129</v>
      </c>
      <c r="C65" s="79"/>
      <c r="D65" s="177"/>
      <c r="E65" s="79"/>
      <c r="F65" s="177"/>
      <c r="G65" s="80"/>
      <c r="H65" s="81"/>
    </row>
    <row r="66" spans="1:8" x14ac:dyDescent="0.25">
      <c r="A66" s="178" t="s">
        <v>116</v>
      </c>
      <c r="B66" s="179" t="s">
        <v>109</v>
      </c>
      <c r="C66" s="79"/>
      <c r="D66" s="177"/>
      <c r="E66" s="79"/>
      <c r="F66" s="177"/>
      <c r="G66" s="80"/>
      <c r="H66" s="81"/>
    </row>
    <row r="67" spans="1:8" x14ac:dyDescent="0.25">
      <c r="A67" s="178" t="s">
        <v>130</v>
      </c>
      <c r="B67" s="179" t="s">
        <v>131</v>
      </c>
      <c r="C67" s="79"/>
      <c r="D67" s="177"/>
      <c r="E67" s="79"/>
      <c r="F67" s="177"/>
      <c r="G67" s="80"/>
      <c r="H67" s="81"/>
    </row>
    <row r="68" spans="1:8" x14ac:dyDescent="0.25">
      <c r="A68" s="183" t="s">
        <v>132</v>
      </c>
      <c r="B68" s="79" t="s">
        <v>109</v>
      </c>
      <c r="C68" s="79"/>
      <c r="D68" s="177"/>
      <c r="E68" s="79"/>
      <c r="F68" s="177"/>
      <c r="G68" s="80"/>
      <c r="H68" s="81"/>
    </row>
    <row r="69" spans="1:8" x14ac:dyDescent="0.25">
      <c r="A69" s="124" t="s">
        <v>133</v>
      </c>
      <c r="B69" s="125" t="s">
        <v>134</v>
      </c>
      <c r="C69" s="111">
        <f t="shared" ref="C69:E69" si="1">D69*$B$13*6+(D69*$B$13/30*16)</f>
        <v>3466.586666666667</v>
      </c>
      <c r="D69" s="128">
        <v>0.25</v>
      </c>
      <c r="E69" s="111">
        <f t="shared" si="1"/>
        <v>3466.586666666667</v>
      </c>
      <c r="F69" s="128">
        <v>0.25</v>
      </c>
      <c r="G69" s="127">
        <v>0</v>
      </c>
      <c r="H69" s="128">
        <v>0</v>
      </c>
    </row>
    <row r="70" spans="1:8" x14ac:dyDescent="0.25">
      <c r="A70" s="142" t="s">
        <v>135</v>
      </c>
      <c r="B70" s="143" t="s">
        <v>136</v>
      </c>
      <c r="C70" s="95"/>
      <c r="D70" s="135"/>
      <c r="E70" s="95"/>
      <c r="F70" s="135"/>
      <c r="G70" s="134"/>
      <c r="H70" s="135"/>
    </row>
    <row r="71" spans="1:8" x14ac:dyDescent="0.25">
      <c r="A71" s="185" t="s">
        <v>137</v>
      </c>
      <c r="B71" s="125"/>
      <c r="C71" s="111">
        <f>D71*$B$13*6+(D71*$B$13/30*16)</f>
        <v>365655.56159999996</v>
      </c>
      <c r="D71" s="128">
        <f>D21+D24+D26+D30+D33+D46+D69</f>
        <v>26.369999999999997</v>
      </c>
      <c r="E71" s="111">
        <f>F71*$B$13*6+(F71*$B$13/30*16)</f>
        <v>365655.56159999996</v>
      </c>
      <c r="F71" s="128">
        <f>F21+F24+F26+F30+F33+F46+F69</f>
        <v>26.369999999999997</v>
      </c>
      <c r="G71" s="186">
        <v>0</v>
      </c>
      <c r="H71" s="128">
        <f t="shared" ref="H71" si="2">H21+H24+H26+H30+H33+H46+H69</f>
        <v>0</v>
      </c>
    </row>
    <row r="72" spans="1:8" x14ac:dyDescent="0.25">
      <c r="A72" s="187" t="s">
        <v>138</v>
      </c>
      <c r="B72" s="143"/>
      <c r="C72" s="144"/>
      <c r="D72" s="146"/>
      <c r="E72" s="144"/>
      <c r="F72" s="146"/>
      <c r="G72" s="144"/>
      <c r="H72" s="146"/>
    </row>
    <row r="73" spans="1:8" x14ac:dyDescent="0.25">
      <c r="A73" s="124" t="s">
        <v>139</v>
      </c>
      <c r="B73" s="125"/>
      <c r="C73" s="111">
        <f>D73*$B$13*6+(D73*$B$13/30*16)</f>
        <v>54772.06933333334</v>
      </c>
      <c r="D73" s="126">
        <v>3.95</v>
      </c>
      <c r="E73" s="111">
        <f>F73*$B$13*6+(F73*$B$13/30*16)</f>
        <v>54772.06933333334</v>
      </c>
      <c r="F73" s="126">
        <v>3.95</v>
      </c>
      <c r="G73" s="188">
        <v>0</v>
      </c>
      <c r="H73" s="128">
        <v>0</v>
      </c>
    </row>
    <row r="74" spans="1:8" x14ac:dyDescent="0.25">
      <c r="A74" s="131" t="s">
        <v>140</v>
      </c>
      <c r="B74" s="79"/>
      <c r="C74" s="134"/>
      <c r="D74" s="177"/>
      <c r="E74" s="134"/>
      <c r="F74" s="177"/>
      <c r="G74" s="134"/>
      <c r="H74" s="81"/>
    </row>
    <row r="75" spans="1:8" x14ac:dyDescent="0.25">
      <c r="A75" s="142"/>
      <c r="B75" s="143"/>
      <c r="C75" s="144"/>
      <c r="D75" s="189"/>
      <c r="E75" s="144"/>
      <c r="F75" s="189"/>
      <c r="G75" s="144"/>
      <c r="H75" s="190"/>
    </row>
    <row r="76" spans="1:8" x14ac:dyDescent="0.25">
      <c r="A76" s="124" t="s">
        <v>141</v>
      </c>
      <c r="B76" s="66"/>
      <c r="C76" s="111">
        <f>D76*$B$13*6+(D76*$B$13/30*16)</f>
        <v>420427.6309333333</v>
      </c>
      <c r="D76" s="126">
        <f>D71+D73</f>
        <v>30.319999999999997</v>
      </c>
      <c r="E76" s="111">
        <f>F76*$B$13*6+(F76*$B$13/30*16)</f>
        <v>420427.6309333333</v>
      </c>
      <c r="F76" s="126">
        <f>F71+F73</f>
        <v>30.319999999999997</v>
      </c>
      <c r="G76" s="186">
        <f t="shared" ref="G76" si="3">G71+G73</f>
        <v>0</v>
      </c>
      <c r="H76" s="128">
        <v>0</v>
      </c>
    </row>
    <row r="77" spans="1:8" ht="15.75" thickBot="1" x14ac:dyDescent="0.3">
      <c r="A77" s="191" t="s">
        <v>142</v>
      </c>
      <c r="B77" s="87"/>
      <c r="C77" s="191"/>
      <c r="D77" s="192"/>
      <c r="E77" s="191"/>
      <c r="F77" s="192"/>
      <c r="G77" s="193"/>
      <c r="H77" s="89"/>
    </row>
    <row r="78" spans="1:8" ht="15.75" thickBot="1" x14ac:dyDescent="0.3">
      <c r="A78" s="194" t="s">
        <v>143</v>
      </c>
      <c r="B78" s="48"/>
      <c r="C78" s="194"/>
      <c r="D78" s="82"/>
      <c r="E78" s="194"/>
      <c r="F78" s="82"/>
      <c r="G78" s="194"/>
      <c r="H78" s="82"/>
    </row>
    <row r="79" spans="1:8" x14ac:dyDescent="0.25">
      <c r="A79" s="66"/>
      <c r="B79" s="66"/>
      <c r="C79" s="72" t="s">
        <v>144</v>
      </c>
      <c r="D79" s="195" t="s">
        <v>145</v>
      </c>
      <c r="E79" s="72" t="s">
        <v>144</v>
      </c>
      <c r="F79" s="195" t="s">
        <v>145</v>
      </c>
      <c r="G79" s="73" t="s">
        <v>144</v>
      </c>
      <c r="H79" s="74" t="s">
        <v>145</v>
      </c>
    </row>
    <row r="80" spans="1:8" x14ac:dyDescent="0.25">
      <c r="A80" s="79" t="s">
        <v>52</v>
      </c>
      <c r="B80" s="79" t="s">
        <v>53</v>
      </c>
      <c r="C80" s="79" t="s">
        <v>146</v>
      </c>
      <c r="D80" s="177" t="s">
        <v>147</v>
      </c>
      <c r="E80" s="79" t="s">
        <v>146</v>
      </c>
      <c r="F80" s="177" t="s">
        <v>147</v>
      </c>
      <c r="G80" s="80" t="s">
        <v>146</v>
      </c>
      <c r="H80" s="81" t="s">
        <v>147</v>
      </c>
    </row>
    <row r="81" spans="1:8" x14ac:dyDescent="0.25">
      <c r="A81" s="79" t="s">
        <v>56</v>
      </c>
      <c r="B81" s="79" t="s">
        <v>57</v>
      </c>
      <c r="C81" s="79" t="s">
        <v>148</v>
      </c>
      <c r="D81" s="196" t="s">
        <v>149</v>
      </c>
      <c r="E81" s="79" t="s">
        <v>148</v>
      </c>
      <c r="F81" s="196" t="s">
        <v>149</v>
      </c>
      <c r="G81" s="80" t="s">
        <v>150</v>
      </c>
      <c r="H81" s="197" t="s">
        <v>149</v>
      </c>
    </row>
    <row r="82" spans="1:8" x14ac:dyDescent="0.25">
      <c r="A82" s="85"/>
      <c r="B82" s="85"/>
      <c r="C82" s="85" t="s">
        <v>40</v>
      </c>
      <c r="D82" s="177" t="s">
        <v>62</v>
      </c>
      <c r="E82" s="85" t="s">
        <v>40</v>
      </c>
      <c r="F82" s="177" t="s">
        <v>62</v>
      </c>
      <c r="G82" s="21" t="s">
        <v>40</v>
      </c>
      <c r="H82" s="81" t="s">
        <v>62</v>
      </c>
    </row>
    <row r="83" spans="1:8" ht="15.75" thickBot="1" x14ac:dyDescent="0.3">
      <c r="A83" s="182"/>
      <c r="B83" s="182"/>
      <c r="C83" s="198" t="s">
        <v>46</v>
      </c>
      <c r="D83" s="192" t="s">
        <v>46</v>
      </c>
      <c r="E83" s="198" t="s">
        <v>46</v>
      </c>
      <c r="F83" s="192" t="s">
        <v>46</v>
      </c>
      <c r="G83" s="88" t="s">
        <v>46</v>
      </c>
      <c r="H83" s="89" t="s">
        <v>46</v>
      </c>
    </row>
    <row r="84" spans="1:8" x14ac:dyDescent="0.25">
      <c r="A84" s="199" t="s">
        <v>151</v>
      </c>
      <c r="B84" s="79" t="s">
        <v>152</v>
      </c>
      <c r="C84" s="188"/>
      <c r="D84" s="158"/>
      <c r="E84" s="188"/>
      <c r="F84" s="158"/>
      <c r="G84" s="188"/>
      <c r="H84" s="160"/>
    </row>
    <row r="85" spans="1:8" x14ac:dyDescent="0.25">
      <c r="A85" s="199" t="s">
        <v>153</v>
      </c>
      <c r="B85" s="79"/>
      <c r="C85" s="200">
        <f>D85*$B$13*12</f>
        <v>0</v>
      </c>
      <c r="D85" s="201"/>
      <c r="E85" s="200">
        <f>F85*$B$13*12</f>
        <v>0</v>
      </c>
      <c r="F85" s="201"/>
      <c r="G85" s="188">
        <f>H85*E11</f>
        <v>0</v>
      </c>
      <c r="H85" s="202"/>
    </row>
    <row r="86" spans="1:8" ht="15.75" thickBot="1" x14ac:dyDescent="0.3">
      <c r="A86" s="203"/>
      <c r="B86" s="198"/>
      <c r="C86" s="188"/>
      <c r="D86" s="145"/>
      <c r="E86" s="188"/>
      <c r="F86" s="145"/>
      <c r="G86" s="188"/>
      <c r="H86" s="135"/>
    </row>
    <row r="87" spans="1:8" x14ac:dyDescent="0.25">
      <c r="A87" s="199" t="s">
        <v>154</v>
      </c>
      <c r="B87" s="79"/>
      <c r="C87" s="127"/>
      <c r="D87" s="135"/>
      <c r="E87" s="127"/>
      <c r="F87" s="135"/>
      <c r="G87" s="127"/>
      <c r="H87" s="204"/>
    </row>
    <row r="88" spans="1:8" x14ac:dyDescent="0.25">
      <c r="A88" s="199"/>
      <c r="B88" s="79" t="s">
        <v>155</v>
      </c>
      <c r="C88" s="200">
        <f>D88*$B$13*12</f>
        <v>0</v>
      </c>
      <c r="D88" s="202"/>
      <c r="E88" s="200">
        <f>F88*$B$13*12</f>
        <v>0</v>
      </c>
      <c r="F88" s="202"/>
      <c r="G88" s="188">
        <f>H88*E11</f>
        <v>0</v>
      </c>
      <c r="H88" s="201"/>
    </row>
    <row r="89" spans="1:8" ht="15.75" thickBot="1" x14ac:dyDescent="0.3">
      <c r="A89" s="205"/>
      <c r="B89" s="198"/>
      <c r="C89" s="134"/>
      <c r="D89" s="135"/>
      <c r="E89" s="134"/>
      <c r="F89" s="135"/>
      <c r="G89" s="144"/>
      <c r="H89" s="145"/>
    </row>
    <row r="90" spans="1:8" x14ac:dyDescent="0.25">
      <c r="A90" s="206" t="s">
        <v>156</v>
      </c>
      <c r="B90" s="72"/>
      <c r="C90" s="207"/>
      <c r="D90" s="208"/>
      <c r="E90" s="207"/>
      <c r="F90" s="208"/>
      <c r="G90" s="134"/>
      <c r="H90" s="135"/>
    </row>
    <row r="91" spans="1:8" x14ac:dyDescent="0.25">
      <c r="A91" s="199" t="s">
        <v>157</v>
      </c>
      <c r="B91" s="79" t="s">
        <v>155</v>
      </c>
      <c r="C91" s="95">
        <f>D91*$B$13*6+(D91*$B$13/30*16)</f>
        <v>18858.231466666672</v>
      </c>
      <c r="D91" s="202">
        <v>1.36</v>
      </c>
      <c r="E91" s="95">
        <f>F91*$B$13*6+(F91*$B$13/30*16)</f>
        <v>18858.231466666672</v>
      </c>
      <c r="F91" s="202">
        <v>1.36</v>
      </c>
      <c r="G91" s="188">
        <f>H91*E11</f>
        <v>0</v>
      </c>
      <c r="H91" s="202">
        <v>1.36</v>
      </c>
    </row>
    <row r="92" spans="1:8" ht="15.75" thickBot="1" x14ac:dyDescent="0.3">
      <c r="A92" s="205"/>
      <c r="B92" s="198"/>
      <c r="C92" s="144"/>
      <c r="D92" s="146"/>
      <c r="E92" s="144"/>
      <c r="F92" s="146"/>
      <c r="G92" s="134"/>
      <c r="H92" s="135"/>
    </row>
    <row r="93" spans="1:8" x14ac:dyDescent="0.25">
      <c r="A93" s="199" t="s">
        <v>158</v>
      </c>
      <c r="B93" s="79" t="s">
        <v>159</v>
      </c>
      <c r="C93" s="111">
        <f>D93*$B$13*6+(D93*$B$13/30*16)</f>
        <v>21215.510400000003</v>
      </c>
      <c r="D93" s="126">
        <v>1.53</v>
      </c>
      <c r="E93" s="111">
        <f>F93*$B$13*6+(F93*$B$13/30*16)</f>
        <v>21215.510400000003</v>
      </c>
      <c r="F93" s="126">
        <v>1.53</v>
      </c>
      <c r="G93" s="127">
        <f>H93*E11</f>
        <v>0</v>
      </c>
      <c r="H93" s="126">
        <v>1.53</v>
      </c>
    </row>
    <row r="94" spans="1:8" ht="15.75" thickBot="1" x14ac:dyDescent="0.3">
      <c r="A94" s="199"/>
      <c r="B94" s="79"/>
      <c r="C94" s="144"/>
      <c r="D94" s="145"/>
      <c r="E94" s="144"/>
      <c r="F94" s="145"/>
      <c r="G94" s="134"/>
      <c r="H94" s="145"/>
    </row>
    <row r="95" spans="1:8" x14ac:dyDescent="0.25">
      <c r="A95" s="206" t="s">
        <v>160</v>
      </c>
      <c r="B95" s="72" t="s">
        <v>159</v>
      </c>
      <c r="C95" s="111">
        <f>D95*$B$13*6+(D95*$B$13/30*16)</f>
        <v>37023.145599999996</v>
      </c>
      <c r="D95" s="126">
        <v>2.67</v>
      </c>
      <c r="E95" s="111">
        <f>F95*$B$13*6+(F95*$B$13/30*16)</f>
        <v>37023.145599999996</v>
      </c>
      <c r="F95" s="126">
        <v>2.67</v>
      </c>
      <c r="G95" s="127">
        <f>H95*E11</f>
        <v>0</v>
      </c>
      <c r="H95" s="128">
        <v>2.67</v>
      </c>
    </row>
    <row r="96" spans="1:8" ht="15.75" thickBot="1" x14ac:dyDescent="0.3">
      <c r="A96" s="205" t="s">
        <v>161</v>
      </c>
      <c r="B96" s="198"/>
      <c r="C96" s="144"/>
      <c r="D96" s="145"/>
      <c r="E96" s="144"/>
      <c r="F96" s="145"/>
      <c r="G96" s="144"/>
      <c r="H96" s="146"/>
    </row>
    <row r="97" spans="1:8" x14ac:dyDescent="0.25">
      <c r="A97" s="124" t="s">
        <v>162</v>
      </c>
      <c r="B97" s="66"/>
      <c r="C97" s="111">
        <f>D97*$B$13*6+(D97*$B$13/30*16)</f>
        <v>77096.887466666682</v>
      </c>
      <c r="D97" s="201">
        <f>D85+D88+D93+D95+D91</f>
        <v>5.5600000000000005</v>
      </c>
      <c r="E97" s="111">
        <f>F97*$B$13*6+(F97*$B$13/30*16)</f>
        <v>77096.887466666682</v>
      </c>
      <c r="F97" s="201">
        <f>F85+F88+F93+F95+F91</f>
        <v>5.5600000000000005</v>
      </c>
      <c r="G97" s="209">
        <f t="shared" ref="G97:H97" si="4">G85+G88+G93+G95+G91</f>
        <v>0</v>
      </c>
      <c r="H97" s="202">
        <f t="shared" si="4"/>
        <v>5.5600000000000005</v>
      </c>
    </row>
    <row r="98" spans="1:8" ht="15.75" thickBot="1" x14ac:dyDescent="0.3">
      <c r="A98" s="191" t="s">
        <v>163</v>
      </c>
      <c r="B98" s="87"/>
      <c r="C98" s="191"/>
      <c r="D98" s="192"/>
      <c r="E98" s="191"/>
      <c r="F98" s="192"/>
      <c r="G98" s="193"/>
      <c r="H98" s="89"/>
    </row>
    <row r="99" spans="1:8" x14ac:dyDescent="0.25">
      <c r="A99" s="194"/>
      <c r="B99" s="48"/>
      <c r="C99" s="194"/>
      <c r="D99" s="194"/>
      <c r="E99" s="210">
        <f>E97+E76</f>
        <v>497524.5184</v>
      </c>
    </row>
    <row r="100" spans="1:8" x14ac:dyDescent="0.25">
      <c r="E100" s="211"/>
    </row>
    <row r="101" spans="1:8" ht="15.75" x14ac:dyDescent="0.25">
      <c r="A101" s="121" t="s">
        <v>71</v>
      </c>
      <c r="C101" s="130" t="s">
        <v>75</v>
      </c>
      <c r="D101" s="130"/>
      <c r="E101" s="130"/>
      <c r="F101" s="130"/>
      <c r="G101" s="130"/>
    </row>
    <row r="102" spans="1:8" ht="15.75" x14ac:dyDescent="0.25">
      <c r="A102" s="129" t="s">
        <v>74</v>
      </c>
      <c r="C102" s="137" t="s">
        <v>78</v>
      </c>
      <c r="D102" s="137"/>
      <c r="E102" s="137"/>
      <c r="F102" s="137"/>
      <c r="G102" s="137"/>
    </row>
    <row r="103" spans="1:8" ht="15.75" x14ac:dyDescent="0.25">
      <c r="A103" s="136"/>
    </row>
    <row r="104" spans="1:8" ht="15.75" x14ac:dyDescent="0.25">
      <c r="A104" s="212" t="s">
        <v>81</v>
      </c>
      <c r="B104" s="212"/>
      <c r="C104" s="138" t="s">
        <v>83</v>
      </c>
      <c r="D104" s="138"/>
    </row>
    <row r="105" spans="1:8" ht="15.75" x14ac:dyDescent="0.25">
      <c r="A105" s="213" t="s">
        <v>82</v>
      </c>
      <c r="C105" s="139" t="s">
        <v>86</v>
      </c>
      <c r="D105" s="139"/>
      <c r="E105" s="139"/>
      <c r="F105" s="139"/>
    </row>
  </sheetData>
  <mergeCells count="17">
    <mergeCell ref="S11:AA11"/>
    <mergeCell ref="K29:L29"/>
    <mergeCell ref="T30:W30"/>
    <mergeCell ref="A104:B104"/>
    <mergeCell ref="C105:F105"/>
    <mergeCell ref="A7:D7"/>
    <mergeCell ref="K7:AA7"/>
    <mergeCell ref="A8:D8"/>
    <mergeCell ref="K8:AA8"/>
    <mergeCell ref="A9:E9"/>
    <mergeCell ref="K9:AA9"/>
    <mergeCell ref="B4:C4"/>
    <mergeCell ref="K4:Y4"/>
    <mergeCell ref="A5:D5"/>
    <mergeCell ref="K5:AA5"/>
    <mergeCell ref="A6:D6"/>
    <mergeCell ref="K6:A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2020-06-25T05:43:50Z</dcterms:created>
  <dcterms:modified xsi:type="dcterms:W3CDTF">2020-06-25T05:44:46Z</dcterms:modified>
</cp:coreProperties>
</file>